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1" activeTab="4"/>
  </bookViews>
  <sheets>
    <sheet name="отбор проб" sheetId="3" r:id="rId1"/>
    <sheet name="вакцинация" sheetId="6" r:id="rId2"/>
    <sheet name="туберкулинизация" sheetId="7" r:id="rId3"/>
    <sheet name="трихинеллез" sheetId="8" r:id="rId4"/>
    <sheet name="Оформление ВСД" sheetId="9" r:id="rId5"/>
    <sheet name="Скотомогильники документы" sheetId="11" r:id="rId6"/>
    <sheet name="Скотомогильники объекты" sheetId="12" r:id="rId7"/>
    <sheet name="Лист1" sheetId="13" r:id="rId8"/>
  </sheets>
  <calcPr calcId="145621" calcOnSave="0"/>
</workbook>
</file>

<file path=xl/calcChain.xml><?xml version="1.0" encoding="utf-8"?>
<calcChain xmlns="http://schemas.openxmlformats.org/spreadsheetml/2006/main">
  <c r="J11" i="6" l="1"/>
  <c r="K7" i="12" l="1"/>
  <c r="L7" i="12"/>
  <c r="I7" i="12"/>
  <c r="I7" i="11"/>
  <c r="K7" i="11" l="1"/>
  <c r="L7" i="11"/>
  <c r="K8" i="9" l="1"/>
  <c r="L8" i="9"/>
  <c r="K9" i="9"/>
  <c r="L9" i="9"/>
  <c r="K10" i="9"/>
  <c r="L10" i="9"/>
  <c r="K11" i="9"/>
  <c r="L11" i="9"/>
  <c r="K12" i="9"/>
  <c r="L12" i="9"/>
  <c r="K13" i="9"/>
  <c r="L13" i="9"/>
  <c r="K14" i="9"/>
  <c r="L14" i="9"/>
  <c r="K15" i="9"/>
  <c r="L15" i="9"/>
  <c r="K16" i="9"/>
  <c r="L16" i="9"/>
  <c r="K17" i="9"/>
  <c r="L17" i="9"/>
  <c r="K18" i="9"/>
  <c r="L18" i="9"/>
  <c r="K19" i="9"/>
  <c r="L19" i="9"/>
  <c r="K20" i="9"/>
  <c r="L20" i="9"/>
  <c r="K21" i="9"/>
  <c r="L21" i="9"/>
  <c r="K22" i="9"/>
  <c r="L22" i="9"/>
  <c r="K23" i="9"/>
  <c r="L23" i="9"/>
  <c r="L7" i="9"/>
  <c r="K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7" i="9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7" i="7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7" i="6"/>
  <c r="J8" i="6"/>
  <c r="J9" i="6"/>
  <c r="J10" i="6"/>
  <c r="J12" i="6"/>
  <c r="J13" i="6"/>
  <c r="J14" i="6"/>
  <c r="J15" i="6"/>
  <c r="J16" i="6"/>
  <c r="J17" i="6"/>
  <c r="J18" i="6"/>
  <c r="J19" i="6"/>
  <c r="J20" i="6"/>
  <c r="J21" i="6"/>
  <c r="J22" i="6"/>
  <c r="J23" i="6"/>
  <c r="J7" i="6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7" i="3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7" i="8"/>
  <c r="L8" i="8" l="1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7" i="8"/>
  <c r="I24" i="3" l="1"/>
  <c r="M24" i="3" s="1"/>
  <c r="H24" i="8" l="1"/>
  <c r="L24" i="8" s="1"/>
  <c r="G24" i="9" l="1"/>
  <c r="G24" i="8"/>
  <c r="H24" i="7"/>
  <c r="H24" i="3"/>
  <c r="I24" i="9" l="1"/>
  <c r="K24" i="9"/>
  <c r="H8" i="12"/>
  <c r="G8" i="12"/>
  <c r="J7" i="12"/>
  <c r="H8" i="11"/>
  <c r="G8" i="11"/>
  <c r="J7" i="11"/>
  <c r="K8" i="12" l="1"/>
  <c r="I8" i="12"/>
  <c r="I8" i="11"/>
  <c r="K8" i="11"/>
  <c r="J8" i="12"/>
  <c r="L8" i="12"/>
  <c r="J8" i="11"/>
  <c r="L8" i="11"/>
  <c r="J18" i="8" l="1"/>
  <c r="J15" i="8" l="1"/>
  <c r="K14" i="3"/>
  <c r="K15" i="3"/>
  <c r="K12" i="3"/>
  <c r="K18" i="3" l="1"/>
  <c r="I24" i="7" l="1"/>
  <c r="M24" i="7" s="1"/>
  <c r="H24" i="9" l="1"/>
  <c r="L24" i="9" s="1"/>
  <c r="J22" i="9"/>
  <c r="J20" i="9"/>
  <c r="J19" i="9"/>
  <c r="J24" i="9" l="1"/>
  <c r="I24" i="6"/>
  <c r="M24" i="6" s="1"/>
  <c r="H24" i="6"/>
  <c r="K23" i="6"/>
  <c r="L24" i="6" l="1"/>
  <c r="J24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7" i="6" l="1"/>
  <c r="J8" i="8"/>
  <c r="J9" i="8"/>
  <c r="J10" i="8"/>
  <c r="J11" i="8"/>
  <c r="J13" i="8"/>
  <c r="J16" i="8"/>
  <c r="J17" i="8"/>
  <c r="J19" i="8"/>
  <c r="J20" i="8"/>
  <c r="J21" i="8"/>
  <c r="J22" i="8"/>
  <c r="J7" i="8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7" i="7"/>
  <c r="K24" i="6" l="1"/>
  <c r="K24" i="7"/>
  <c r="K8" i="3"/>
  <c r="K9" i="3"/>
  <c r="K10" i="3"/>
  <c r="K11" i="3"/>
  <c r="K13" i="3"/>
  <c r="K16" i="3"/>
  <c r="K17" i="3"/>
  <c r="K19" i="3"/>
  <c r="K20" i="3"/>
  <c r="K21" i="3"/>
  <c r="K22" i="3"/>
  <c r="J24" i="8" l="1"/>
  <c r="K24" i="3"/>
  <c r="K7" i="3" l="1"/>
</calcChain>
</file>

<file path=xl/sharedStrings.xml><?xml version="1.0" encoding="utf-8"?>
<sst xmlns="http://schemas.openxmlformats.org/spreadsheetml/2006/main" count="651" uniqueCount="77">
  <si>
    <t>отбор проб</t>
  </si>
  <si>
    <t>диагностические мероприятия</t>
  </si>
  <si>
    <t>лабораторные исследования</t>
  </si>
  <si>
    <t>Уникальный номер реестровой записи</t>
  </si>
  <si>
    <t>Проведение ветеринарно-санитарной экспертизы сырья и продукции животного происхождения на трихинеллез</t>
  </si>
  <si>
    <t xml:space="preserve"> 852000О.99.0.АЦ44АА04003</t>
  </si>
  <si>
    <t xml:space="preserve"> 852000О.99.0.АЦ44АА01003</t>
  </si>
  <si>
    <t>852000О.99.0.АЦ44АА03003</t>
  </si>
  <si>
    <t>852000О.99.0.АЦ44АА00003</t>
  </si>
  <si>
    <t>852000О.99.0.АЦ44АА15003</t>
  </si>
  <si>
    <t>852000О.99.0.АЦ44АА13003</t>
  </si>
  <si>
    <t>852000О.99.0.АЦ47АА02002</t>
  </si>
  <si>
    <t xml:space="preserve">вакцинациия </t>
  </si>
  <si>
    <t>Государственный комитет ветеринарии Республики Крым</t>
  </si>
  <si>
    <t xml:space="preserve">Наименование показателя выполнения государственного задания </t>
  </si>
  <si>
    <t>Единица изменения</t>
  </si>
  <si>
    <t>№ п/п</t>
  </si>
  <si>
    <t>План</t>
  </si>
  <si>
    <t>Факт</t>
  </si>
  <si>
    <t>Оценка выполнения государственного задания (в %, факт к плану)</t>
  </si>
  <si>
    <t>по качеству</t>
  </si>
  <si>
    <t>СВОДНЫЙ ОТЧЕТ</t>
  </si>
  <si>
    <t>Бахчисарайский ВЛПЦ</t>
  </si>
  <si>
    <t>Свод по РК</t>
  </si>
  <si>
    <t>Белогорский ВЛПЦ</t>
  </si>
  <si>
    <t>Джанкойский ВЛПЦ</t>
  </si>
  <si>
    <t>Кировский ВЛПЦ</t>
  </si>
  <si>
    <t>Красногвардейский ВЛПЦ</t>
  </si>
  <si>
    <t>Красноперекопский ВЛПЦ</t>
  </si>
  <si>
    <t>Ленинский ВЛПЦ</t>
  </si>
  <si>
    <t>Нижнегорский ВЛПЦ</t>
  </si>
  <si>
    <t>Первомайский ВЛПЦ</t>
  </si>
  <si>
    <t>Раздольненский ВЛПЦ</t>
  </si>
  <si>
    <t>Сакский ВЛПЦ</t>
  </si>
  <si>
    <t>Симферопольский ВЛПЦ</t>
  </si>
  <si>
    <t>Евпаторийский ВЛПЦ</t>
  </si>
  <si>
    <t>Республиканский ВЛПЦ</t>
  </si>
  <si>
    <t>Феодосийский ВЛПЦ</t>
  </si>
  <si>
    <t>Ялтинский ВЛПЦ</t>
  </si>
  <si>
    <t>852000О.99.0.АЦ44АА07003</t>
  </si>
  <si>
    <t>Республиканская СББЖ</t>
  </si>
  <si>
    <t>852000О.99.0.АЦ46АА01001</t>
  </si>
  <si>
    <t>Оформление и выдача ветеринарных сопроводительных документов</t>
  </si>
  <si>
    <t xml:space="preserve"> Объем оказания государственной услуги в утвержденном государственном задании в натуральных показателях</t>
  </si>
  <si>
    <t>тыс. штук</t>
  </si>
  <si>
    <t>Количество документов</t>
  </si>
  <si>
    <t>852000О.99.0.АЦ47АА23002</t>
  </si>
  <si>
    <t>Количество объектов</t>
  </si>
  <si>
    <t>852000О.99.0.АЦ47АА25004</t>
  </si>
  <si>
    <t>Наименование государственной услуги</t>
  </si>
  <si>
    <t>Номер реестровой записи</t>
  </si>
  <si>
    <t>Наименование показателя объема государственной услуги</t>
  </si>
  <si>
    <t xml:space="preserve">Наименование государственного учреждения </t>
  </si>
  <si>
    <t>тыс. иссл</t>
  </si>
  <si>
    <t>Допустимое (возможное) отклонение показателя объема оказанной государственной услуги, при котором государственное задание считается выполненным</t>
  </si>
  <si>
    <t>Объем субсидий, тыс. рублей</t>
  </si>
  <si>
    <t>план</t>
  </si>
  <si>
    <t>факт</t>
  </si>
  <si>
    <t>Примечание</t>
  </si>
  <si>
    <t xml:space="preserve">Наименование государственного учреждения  </t>
  </si>
  <si>
    <t xml:space="preserve">Проведение плановых диагностических мероприятий на особо опасные болезни животных (птиц) и болезни общие для человека и животных (птиц) отбор проб </t>
  </si>
  <si>
    <t xml:space="preserve">Наименование показателя объема государственной услуги </t>
  </si>
  <si>
    <t>тыс.проб</t>
  </si>
  <si>
    <t>Оценка выполнения государственного задания в % (факт к плану)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</si>
  <si>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 вакцинация</t>
  </si>
  <si>
    <t>Оценка выполнения государственного задания  % (факт к плану)</t>
  </si>
  <si>
    <t>Проведение плановых диагностических мероприятий на особо опасные болезни животных (птиц) и болезни общие для человека и животных (птиц) диагностические мероприятия</t>
  </si>
  <si>
    <t>тыс.штук</t>
  </si>
  <si>
    <t>Оценка выполнения государственного задания % (факт к плану)</t>
  </si>
  <si>
    <t>Объем субсидии, тыс. рублей</t>
  </si>
  <si>
    <t>Проведение учета и контроля за состоянием скотомогильноков, включая сибиреязвенные, оформление документации</t>
  </si>
  <si>
    <t>Проведение учета и контроля за состоянием скотомогильноков, включая сибиреязвенные, осмотр объектов</t>
  </si>
  <si>
    <t>о выполнении государственных заданий на оказание государственных услуг в отношении государственных учреждений Республики Крым                       за   9 месяцев  2020 года подведомственными государственными учреждениями</t>
  </si>
  <si>
    <t>о выполнении государственных заданий на оказание государственных услуг в отношении государственных учреждений Республики Крым                                         за   9 месяцев  2020 года подведомственными государственными учреждениями</t>
  </si>
  <si>
    <t>о выполнении государственных заданий на оказание государственных услуг в отношении государственных учреждений Республики Крым  за   9 месяцев  2020 года подведомственными государственными учреждениями</t>
  </si>
  <si>
    <t>о выполнении государственных заданий на оказание государственных услуг в отношении государственных учреждений Республики Крым  за    9 месяцев 2020 года подведомственными государственными учреждениями</t>
  </si>
  <si>
    <t>о выполнении государственных заданий на оказание государственных услуг в отношении государственных учреждений Республики Крым  за  9 месяцев  2020 года подведомственными государственными учреждениями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</si>
</sst>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;[Red]0.000"/>
    <numFmt numFmtId="165" formatCode="0;[Red]0"/>
    <numFmt numFmtId="166" formatCode="0.00;[Red]0.0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49" fontId="3" fillId="0" borderId="6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2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5" fontId="6" fillId="0" borderId="6" xfId="0" applyNumberFormat="1" applyFont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 wrapText="1"/>
    </xf>
    <xf numFmtId="165" fontId="12" fillId="0" borderId="6" xfId="0" applyNumberFormat="1" applyFont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5" fontId="11" fillId="2" borderId="6" xfId="0" applyNumberFormat="1" applyFont="1" applyFill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165" fontId="12" fillId="2" borderId="6" xfId="0" applyNumberFormat="1" applyFont="1" applyFill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0" borderId="6" xfId="0" applyFont="1" applyBorder="1"/>
    <xf numFmtId="0" fontId="10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6" fontId="9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49" fontId="14" fillId="0" borderId="6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164" fontId="15" fillId="0" borderId="6" xfId="0" applyNumberFormat="1" applyFont="1" applyBorder="1" applyAlignment="1">
      <alignment horizontal="center" vertical="center" wrapText="1"/>
    </xf>
    <xf numFmtId="0" fontId="16" fillId="0" borderId="0" xfId="0" applyFont="1"/>
    <xf numFmtId="164" fontId="17" fillId="0" borderId="6" xfId="0" applyNumberFormat="1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12" fillId="3" borderId="6" xfId="0" applyNumberFormat="1" applyFont="1" applyFill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/>
    </xf>
    <xf numFmtId="164" fontId="1" fillId="5" borderId="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="98" zoomScaleNormal="98" workbookViewId="0">
      <selection activeCell="E10" sqref="E10"/>
    </sheetView>
  </sheetViews>
  <sheetFormatPr defaultRowHeight="15" x14ac:dyDescent="0.25"/>
  <cols>
    <col min="1" max="1" width="4.42578125" customWidth="1"/>
    <col min="2" max="2" width="19.42578125" style="14" customWidth="1"/>
    <col min="3" max="3" width="46.28515625" style="14" customWidth="1"/>
    <col min="4" max="4" width="10.140625" customWidth="1"/>
    <col min="5" max="5" width="10" customWidth="1"/>
    <col min="6" max="6" width="11.5703125" customWidth="1"/>
    <col min="7" max="7" width="9.85546875" customWidth="1"/>
    <col min="8" max="8" width="9.5703125" style="3" customWidth="1"/>
    <col min="9" max="9" width="9" style="3" customWidth="1"/>
    <col min="10" max="10" width="12.5703125" style="3" customWidth="1"/>
  </cols>
  <sheetData>
    <row r="1" spans="1:14" ht="15.75" x14ac:dyDescent="0.25">
      <c r="D1" s="96" t="s">
        <v>21</v>
      </c>
      <c r="E1" s="96"/>
      <c r="F1" s="96"/>
      <c r="G1" s="96"/>
      <c r="H1" s="96"/>
      <c r="I1" s="96"/>
      <c r="J1" s="45"/>
      <c r="K1" s="1"/>
      <c r="L1" s="1"/>
      <c r="M1" s="1"/>
      <c r="N1" s="1"/>
    </row>
    <row r="2" spans="1:14" ht="35.25" customHeight="1" x14ac:dyDescent="0.25">
      <c r="A2" s="97" t="s">
        <v>76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ht="15.75" customHeight="1" x14ac:dyDescent="0.25">
      <c r="A3" s="99" t="s">
        <v>13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</row>
    <row r="4" spans="1:14" ht="117.75" customHeight="1" x14ac:dyDescent="0.25">
      <c r="A4" s="98" t="s">
        <v>16</v>
      </c>
      <c r="B4" s="98" t="s">
        <v>52</v>
      </c>
      <c r="C4" s="100" t="s">
        <v>49</v>
      </c>
      <c r="D4" s="98" t="s">
        <v>50</v>
      </c>
      <c r="E4" s="98"/>
      <c r="F4" s="98" t="s">
        <v>61</v>
      </c>
      <c r="G4" s="100" t="s">
        <v>15</v>
      </c>
      <c r="H4" s="98" t="s">
        <v>43</v>
      </c>
      <c r="I4" s="98"/>
      <c r="J4" s="98" t="s">
        <v>54</v>
      </c>
      <c r="K4" s="100" t="s">
        <v>63</v>
      </c>
      <c r="L4" s="98" t="s">
        <v>55</v>
      </c>
      <c r="M4" s="98"/>
      <c r="N4" s="48" t="s">
        <v>58</v>
      </c>
    </row>
    <row r="5" spans="1:14" ht="60" customHeight="1" x14ac:dyDescent="0.25">
      <c r="A5" s="98"/>
      <c r="B5" s="98"/>
      <c r="C5" s="101"/>
      <c r="D5" s="98"/>
      <c r="E5" s="98"/>
      <c r="F5" s="98"/>
      <c r="G5" s="101"/>
      <c r="H5" s="48" t="s">
        <v>17</v>
      </c>
      <c r="I5" s="86" t="s">
        <v>18</v>
      </c>
      <c r="J5" s="98"/>
      <c r="K5" s="101"/>
      <c r="L5" s="48" t="s">
        <v>17</v>
      </c>
      <c r="M5" s="48" t="s">
        <v>18</v>
      </c>
      <c r="N5" s="57" t="s">
        <v>20</v>
      </c>
    </row>
    <row r="6" spans="1:14" ht="24" customHeight="1" x14ac:dyDescent="0.25">
      <c r="A6" s="47">
        <v>1</v>
      </c>
      <c r="B6" s="47">
        <v>2</v>
      </c>
      <c r="C6" s="55">
        <v>3</v>
      </c>
      <c r="D6" s="102">
        <v>4</v>
      </c>
      <c r="E6" s="103"/>
      <c r="F6" s="47">
        <v>5</v>
      </c>
      <c r="G6" s="55">
        <v>6</v>
      </c>
      <c r="H6" s="59">
        <v>7</v>
      </c>
      <c r="I6" s="87">
        <v>8</v>
      </c>
      <c r="J6" s="60">
        <v>9</v>
      </c>
      <c r="K6" s="60">
        <v>10</v>
      </c>
      <c r="L6" s="61">
        <v>11</v>
      </c>
      <c r="M6" s="61">
        <v>12</v>
      </c>
      <c r="N6" s="62">
        <v>13</v>
      </c>
    </row>
    <row r="7" spans="1:14" ht="45" x14ac:dyDescent="0.25">
      <c r="A7" s="9">
        <v>1</v>
      </c>
      <c r="B7" s="13" t="s">
        <v>22</v>
      </c>
      <c r="C7" s="48" t="s">
        <v>60</v>
      </c>
      <c r="D7" s="2" t="s">
        <v>5</v>
      </c>
      <c r="E7" s="2" t="s">
        <v>6</v>
      </c>
      <c r="F7" s="48" t="s">
        <v>0</v>
      </c>
      <c r="G7" s="48" t="s">
        <v>62</v>
      </c>
      <c r="H7" s="17">
        <v>8.0809999999999995</v>
      </c>
      <c r="I7" s="83">
        <v>4.6310000000000002</v>
      </c>
      <c r="J7" s="17">
        <f>H7*95/100</f>
        <v>7.6769499999999997</v>
      </c>
      <c r="K7" s="18">
        <f>I7/H7*100</f>
        <v>57.307263952481136</v>
      </c>
      <c r="L7" s="56">
        <f>H7*83.78</f>
        <v>677.02617999999995</v>
      </c>
      <c r="M7" s="56">
        <f>I7*83.78</f>
        <v>387.98518000000001</v>
      </c>
      <c r="N7" s="18"/>
    </row>
    <row r="8" spans="1:14" ht="45" x14ac:dyDescent="0.25">
      <c r="A8" s="9">
        <v>2</v>
      </c>
      <c r="B8" s="13" t="s">
        <v>24</v>
      </c>
      <c r="C8" s="48" t="s">
        <v>60</v>
      </c>
      <c r="D8" s="2" t="s">
        <v>5</v>
      </c>
      <c r="E8" s="2" t="s">
        <v>6</v>
      </c>
      <c r="F8" s="48" t="s">
        <v>0</v>
      </c>
      <c r="G8" s="48" t="s">
        <v>62</v>
      </c>
      <c r="H8" s="19">
        <v>10.625</v>
      </c>
      <c r="I8" s="84">
        <v>7.335</v>
      </c>
      <c r="J8" s="17">
        <f t="shared" ref="J8:J24" si="0">H8*95/100</f>
        <v>10.09375</v>
      </c>
      <c r="K8" s="18">
        <f t="shared" ref="K8:K24" si="1">I8/H8*100</f>
        <v>69.035294117647055</v>
      </c>
      <c r="L8" s="56">
        <f t="shared" ref="L8:L24" si="2">H8*83.78</f>
        <v>890.16250000000002</v>
      </c>
      <c r="M8" s="56">
        <f t="shared" ref="M8:M24" si="3">I8*83.78</f>
        <v>614.52629999999999</v>
      </c>
      <c r="N8" s="18"/>
    </row>
    <row r="9" spans="1:14" ht="45" x14ac:dyDescent="0.25">
      <c r="A9" s="9">
        <v>3</v>
      </c>
      <c r="B9" s="13" t="s">
        <v>25</v>
      </c>
      <c r="C9" s="48" t="s">
        <v>60</v>
      </c>
      <c r="D9" s="2" t="s">
        <v>5</v>
      </c>
      <c r="E9" s="2" t="s">
        <v>6</v>
      </c>
      <c r="F9" s="48" t="s">
        <v>0</v>
      </c>
      <c r="G9" s="48" t="s">
        <v>62</v>
      </c>
      <c r="H9" s="19">
        <v>12.734999999999999</v>
      </c>
      <c r="I9" s="84">
        <v>10.76</v>
      </c>
      <c r="J9" s="17">
        <f t="shared" si="0"/>
        <v>12.09825</v>
      </c>
      <c r="K9" s="18">
        <f t="shared" si="1"/>
        <v>84.491558696505692</v>
      </c>
      <c r="L9" s="56">
        <f t="shared" si="2"/>
        <v>1066.9383</v>
      </c>
      <c r="M9" s="56">
        <f t="shared" si="3"/>
        <v>901.47280000000001</v>
      </c>
      <c r="N9" s="18"/>
    </row>
    <row r="10" spans="1:14" ht="45" x14ac:dyDescent="0.25">
      <c r="A10" s="9">
        <v>4</v>
      </c>
      <c r="B10" s="13" t="s">
        <v>26</v>
      </c>
      <c r="C10" s="48" t="s">
        <v>60</v>
      </c>
      <c r="D10" s="2" t="s">
        <v>5</v>
      </c>
      <c r="E10" s="2" t="s">
        <v>6</v>
      </c>
      <c r="F10" s="48" t="s">
        <v>0</v>
      </c>
      <c r="G10" s="48" t="s">
        <v>62</v>
      </c>
      <c r="H10" s="19">
        <v>5.6029999999999998</v>
      </c>
      <c r="I10" s="84">
        <v>4.1429999999999998</v>
      </c>
      <c r="J10" s="17">
        <f t="shared" si="0"/>
        <v>5.3228499999999999</v>
      </c>
      <c r="K10" s="18">
        <f t="shared" si="1"/>
        <v>73.942530787078354</v>
      </c>
      <c r="L10" s="56">
        <f t="shared" si="2"/>
        <v>469.41933999999998</v>
      </c>
      <c r="M10" s="56">
        <f t="shared" si="3"/>
        <v>347.10053999999997</v>
      </c>
      <c r="N10" s="18"/>
    </row>
    <row r="11" spans="1:14" ht="45" x14ac:dyDescent="0.25">
      <c r="A11" s="9">
        <v>5</v>
      </c>
      <c r="B11" s="13" t="s">
        <v>27</v>
      </c>
      <c r="C11" s="48" t="s">
        <v>60</v>
      </c>
      <c r="D11" s="2" t="s">
        <v>5</v>
      </c>
      <c r="E11" s="2" t="s">
        <v>6</v>
      </c>
      <c r="F11" s="48" t="s">
        <v>0</v>
      </c>
      <c r="G11" s="48" t="s">
        <v>62</v>
      </c>
      <c r="H11" s="28">
        <v>16.027999999999999</v>
      </c>
      <c r="I11" s="84">
        <v>13.417999999999999</v>
      </c>
      <c r="J11" s="17">
        <f t="shared" si="0"/>
        <v>15.226599999999998</v>
      </c>
      <c r="K11" s="18">
        <f t="shared" si="1"/>
        <v>83.715997005240823</v>
      </c>
      <c r="L11" s="56">
        <f t="shared" si="2"/>
        <v>1342.82584</v>
      </c>
      <c r="M11" s="56">
        <f t="shared" si="3"/>
        <v>1124.16004</v>
      </c>
      <c r="N11" s="18"/>
    </row>
    <row r="12" spans="1:14" ht="45" x14ac:dyDescent="0.25">
      <c r="A12" s="9">
        <v>6</v>
      </c>
      <c r="B12" s="13" t="s">
        <v>28</v>
      </c>
      <c r="C12" s="48" t="s">
        <v>60</v>
      </c>
      <c r="D12" s="2" t="s">
        <v>5</v>
      </c>
      <c r="E12" s="2" t="s">
        <v>6</v>
      </c>
      <c r="F12" s="48" t="s">
        <v>0</v>
      </c>
      <c r="G12" s="48" t="s">
        <v>62</v>
      </c>
      <c r="H12" s="19">
        <v>2.5099999999999998</v>
      </c>
      <c r="I12" s="84">
        <v>2.5099999999999998</v>
      </c>
      <c r="J12" s="17">
        <f t="shared" si="0"/>
        <v>2.3845000000000001</v>
      </c>
      <c r="K12" s="18">
        <f t="shared" si="1"/>
        <v>100</v>
      </c>
      <c r="L12" s="56">
        <f t="shared" si="2"/>
        <v>210.28779999999998</v>
      </c>
      <c r="M12" s="56">
        <f t="shared" si="3"/>
        <v>210.28779999999998</v>
      </c>
      <c r="N12" s="18"/>
    </row>
    <row r="13" spans="1:14" ht="45" x14ac:dyDescent="0.25">
      <c r="A13" s="9">
        <v>7</v>
      </c>
      <c r="B13" s="13" t="s">
        <v>29</v>
      </c>
      <c r="C13" s="48" t="s">
        <v>60</v>
      </c>
      <c r="D13" s="2" t="s">
        <v>5</v>
      </c>
      <c r="E13" s="2" t="s">
        <v>6</v>
      </c>
      <c r="F13" s="48" t="s">
        <v>0</v>
      </c>
      <c r="G13" s="48" t="s">
        <v>62</v>
      </c>
      <c r="H13" s="19">
        <v>11.798</v>
      </c>
      <c r="I13" s="84">
        <v>9.3170000000000002</v>
      </c>
      <c r="J13" s="17">
        <f t="shared" si="0"/>
        <v>11.2081</v>
      </c>
      <c r="K13" s="18">
        <f t="shared" si="1"/>
        <v>78.971012035938287</v>
      </c>
      <c r="L13" s="56">
        <f t="shared" si="2"/>
        <v>988.43644000000006</v>
      </c>
      <c r="M13" s="56">
        <f t="shared" si="3"/>
        <v>780.57826</v>
      </c>
      <c r="N13" s="18"/>
    </row>
    <row r="14" spans="1:14" ht="45" x14ac:dyDescent="0.25">
      <c r="A14" s="9">
        <v>8</v>
      </c>
      <c r="B14" s="13" t="s">
        <v>30</v>
      </c>
      <c r="C14" s="48" t="s">
        <v>60</v>
      </c>
      <c r="D14" s="2" t="s">
        <v>5</v>
      </c>
      <c r="E14" s="2" t="s">
        <v>6</v>
      </c>
      <c r="F14" s="48" t="s">
        <v>0</v>
      </c>
      <c r="G14" s="48" t="s">
        <v>62</v>
      </c>
      <c r="H14" s="19">
        <v>2.8340000000000001</v>
      </c>
      <c r="I14" s="84">
        <v>2.8340000000000001</v>
      </c>
      <c r="J14" s="17">
        <f t="shared" si="0"/>
        <v>2.6923000000000004</v>
      </c>
      <c r="K14" s="18">
        <f t="shared" si="1"/>
        <v>100</v>
      </c>
      <c r="L14" s="56">
        <f t="shared" si="2"/>
        <v>237.43252000000001</v>
      </c>
      <c r="M14" s="56">
        <f t="shared" si="3"/>
        <v>237.43252000000001</v>
      </c>
      <c r="N14" s="18"/>
    </row>
    <row r="15" spans="1:14" ht="45" x14ac:dyDescent="0.25">
      <c r="A15" s="9">
        <v>9</v>
      </c>
      <c r="B15" s="13" t="s">
        <v>31</v>
      </c>
      <c r="C15" s="48" t="s">
        <v>60</v>
      </c>
      <c r="D15" s="2" t="s">
        <v>5</v>
      </c>
      <c r="E15" s="2" t="s">
        <v>6</v>
      </c>
      <c r="F15" s="48" t="s">
        <v>0</v>
      </c>
      <c r="G15" s="48" t="s">
        <v>62</v>
      </c>
      <c r="H15" s="19">
        <v>3.1</v>
      </c>
      <c r="I15" s="84">
        <v>2.5019999999999998</v>
      </c>
      <c r="J15" s="17">
        <f t="shared" si="0"/>
        <v>2.9449999999999998</v>
      </c>
      <c r="K15" s="18">
        <f t="shared" si="1"/>
        <v>80.709677419354833</v>
      </c>
      <c r="L15" s="56">
        <f t="shared" si="2"/>
        <v>259.71800000000002</v>
      </c>
      <c r="M15" s="56">
        <f t="shared" si="3"/>
        <v>209.61756</v>
      </c>
      <c r="N15" s="18"/>
    </row>
    <row r="16" spans="1:14" ht="45" x14ac:dyDescent="0.25">
      <c r="A16" s="9">
        <v>10</v>
      </c>
      <c r="B16" s="13" t="s">
        <v>32</v>
      </c>
      <c r="C16" s="48" t="s">
        <v>60</v>
      </c>
      <c r="D16" s="2" t="s">
        <v>5</v>
      </c>
      <c r="E16" s="2" t="s">
        <v>6</v>
      </c>
      <c r="F16" s="48" t="s">
        <v>0</v>
      </c>
      <c r="G16" s="48" t="s">
        <v>62</v>
      </c>
      <c r="H16" s="19">
        <v>7.98</v>
      </c>
      <c r="I16" s="84">
        <v>6.1390000000000002</v>
      </c>
      <c r="J16" s="17">
        <f t="shared" si="0"/>
        <v>7.5810000000000004</v>
      </c>
      <c r="K16" s="18">
        <f t="shared" si="1"/>
        <v>76.929824561403507</v>
      </c>
      <c r="L16" s="56">
        <f t="shared" si="2"/>
        <v>668.56440000000009</v>
      </c>
      <c r="M16" s="56">
        <f t="shared" si="3"/>
        <v>514.32542000000001</v>
      </c>
      <c r="N16" s="18"/>
    </row>
    <row r="17" spans="1:14" ht="45" x14ac:dyDescent="0.25">
      <c r="A17" s="9">
        <v>11</v>
      </c>
      <c r="B17" s="13" t="s">
        <v>33</v>
      </c>
      <c r="C17" s="48" t="s">
        <v>60</v>
      </c>
      <c r="D17" s="2" t="s">
        <v>5</v>
      </c>
      <c r="E17" s="2" t="s">
        <v>6</v>
      </c>
      <c r="F17" s="48" t="s">
        <v>0</v>
      </c>
      <c r="G17" s="48" t="s">
        <v>62</v>
      </c>
      <c r="H17" s="19">
        <v>9.3450000000000006</v>
      </c>
      <c r="I17" s="84">
        <v>5.8890000000000002</v>
      </c>
      <c r="J17" s="17">
        <f t="shared" si="0"/>
        <v>8.8777500000000007</v>
      </c>
      <c r="K17" s="18">
        <f t="shared" si="1"/>
        <v>63.017656500802566</v>
      </c>
      <c r="L17" s="56">
        <f t="shared" si="2"/>
        <v>782.92410000000007</v>
      </c>
      <c r="M17" s="56">
        <f t="shared" si="3"/>
        <v>493.38042000000002</v>
      </c>
      <c r="N17" s="18"/>
    </row>
    <row r="18" spans="1:14" ht="45" x14ac:dyDescent="0.25">
      <c r="A18" s="9">
        <v>12</v>
      </c>
      <c r="B18" s="13" t="s">
        <v>34</v>
      </c>
      <c r="C18" s="48" t="s">
        <v>60</v>
      </c>
      <c r="D18" s="2" t="s">
        <v>5</v>
      </c>
      <c r="E18" s="2" t="s">
        <v>6</v>
      </c>
      <c r="F18" s="48" t="s">
        <v>0</v>
      </c>
      <c r="G18" s="48" t="s">
        <v>62</v>
      </c>
      <c r="H18" s="19">
        <v>9.4120000000000008</v>
      </c>
      <c r="I18" s="84">
        <v>7.976</v>
      </c>
      <c r="J18" s="17">
        <f t="shared" si="0"/>
        <v>8.9414000000000016</v>
      </c>
      <c r="K18" s="18">
        <f t="shared" si="1"/>
        <v>84.742881427964292</v>
      </c>
      <c r="L18" s="56">
        <f t="shared" si="2"/>
        <v>788.53736000000004</v>
      </c>
      <c r="M18" s="56">
        <f t="shared" si="3"/>
        <v>668.22928000000002</v>
      </c>
      <c r="N18" s="18"/>
    </row>
    <row r="19" spans="1:14" ht="45" x14ac:dyDescent="0.25">
      <c r="A19" s="9">
        <v>13</v>
      </c>
      <c r="B19" s="13" t="s">
        <v>35</v>
      </c>
      <c r="C19" s="48" t="s">
        <v>60</v>
      </c>
      <c r="D19" s="2" t="s">
        <v>5</v>
      </c>
      <c r="E19" s="2" t="s">
        <v>6</v>
      </c>
      <c r="F19" s="48" t="s">
        <v>0</v>
      </c>
      <c r="G19" s="48" t="s">
        <v>62</v>
      </c>
      <c r="H19" s="19">
        <v>5.8639999999999999</v>
      </c>
      <c r="I19" s="84">
        <v>4.7210000000000001</v>
      </c>
      <c r="J19" s="17">
        <f t="shared" si="0"/>
        <v>5.5708000000000002</v>
      </c>
      <c r="K19" s="32">
        <f t="shared" si="1"/>
        <v>80.508185538881321</v>
      </c>
      <c r="L19" s="56">
        <f t="shared" si="2"/>
        <v>491.28591999999998</v>
      </c>
      <c r="M19" s="56">
        <f t="shared" si="3"/>
        <v>395.52537999999998</v>
      </c>
      <c r="N19" s="18"/>
    </row>
    <row r="20" spans="1:14" ht="45" x14ac:dyDescent="0.25">
      <c r="A20" s="9">
        <v>14</v>
      </c>
      <c r="B20" s="13" t="s">
        <v>36</v>
      </c>
      <c r="C20" s="48" t="s">
        <v>60</v>
      </c>
      <c r="D20" s="2" t="s">
        <v>5</v>
      </c>
      <c r="E20" s="2" t="s">
        <v>6</v>
      </c>
      <c r="F20" s="48" t="s">
        <v>0</v>
      </c>
      <c r="G20" s="48" t="s">
        <v>62</v>
      </c>
      <c r="H20" s="19">
        <v>0.20300000000000001</v>
      </c>
      <c r="I20" s="84">
        <v>0.158</v>
      </c>
      <c r="J20" s="17">
        <f t="shared" si="0"/>
        <v>0.19284999999999999</v>
      </c>
      <c r="K20" s="18">
        <f t="shared" si="1"/>
        <v>77.832512315270932</v>
      </c>
      <c r="L20" s="56">
        <f t="shared" si="2"/>
        <v>17.007340000000003</v>
      </c>
      <c r="M20" s="56">
        <f t="shared" si="3"/>
        <v>13.23724</v>
      </c>
      <c r="N20" s="18"/>
    </row>
    <row r="21" spans="1:14" ht="45" x14ac:dyDescent="0.25">
      <c r="A21" s="9">
        <v>15</v>
      </c>
      <c r="B21" s="13" t="s">
        <v>37</v>
      </c>
      <c r="C21" s="48" t="s">
        <v>60</v>
      </c>
      <c r="D21" s="2" t="s">
        <v>5</v>
      </c>
      <c r="E21" s="2" t="s">
        <v>6</v>
      </c>
      <c r="F21" s="48" t="s">
        <v>0</v>
      </c>
      <c r="G21" s="48" t="s">
        <v>62</v>
      </c>
      <c r="H21" s="19">
        <v>4.1529999999999996</v>
      </c>
      <c r="I21" s="84">
        <v>2.7229999999999999</v>
      </c>
      <c r="J21" s="17">
        <f t="shared" si="0"/>
        <v>3.9453499999999995</v>
      </c>
      <c r="K21" s="18">
        <f t="shared" si="1"/>
        <v>65.567059956657829</v>
      </c>
      <c r="L21" s="56">
        <f t="shared" si="2"/>
        <v>347.93833999999998</v>
      </c>
      <c r="M21" s="56">
        <f t="shared" si="3"/>
        <v>228.13293999999999</v>
      </c>
      <c r="N21" s="18"/>
    </row>
    <row r="22" spans="1:14" ht="45" x14ac:dyDescent="0.25">
      <c r="A22" s="9">
        <v>16</v>
      </c>
      <c r="B22" s="13" t="s">
        <v>38</v>
      </c>
      <c r="C22" s="48" t="s">
        <v>60</v>
      </c>
      <c r="D22" s="2" t="s">
        <v>5</v>
      </c>
      <c r="E22" s="2" t="s">
        <v>6</v>
      </c>
      <c r="F22" s="48" t="s">
        <v>0</v>
      </c>
      <c r="G22" s="48" t="s">
        <v>62</v>
      </c>
      <c r="H22" s="19">
        <v>2.0259999999999998</v>
      </c>
      <c r="I22" s="84">
        <v>1.5009999999999999</v>
      </c>
      <c r="J22" s="17">
        <f t="shared" si="0"/>
        <v>1.9246999999999996</v>
      </c>
      <c r="K22" s="18">
        <f t="shared" si="1"/>
        <v>74.086870681145115</v>
      </c>
      <c r="L22" s="56">
        <f t="shared" si="2"/>
        <v>169.73827999999997</v>
      </c>
      <c r="M22" s="56">
        <f t="shared" si="3"/>
        <v>125.75377999999999</v>
      </c>
      <c r="N22" s="18"/>
    </row>
    <row r="23" spans="1:14" ht="45" x14ac:dyDescent="0.25">
      <c r="A23" s="9">
        <v>17</v>
      </c>
      <c r="B23" s="42" t="s">
        <v>40</v>
      </c>
      <c r="C23" s="48" t="s">
        <v>60</v>
      </c>
      <c r="D23" s="2" t="s">
        <v>5</v>
      </c>
      <c r="E23" s="2" t="s">
        <v>6</v>
      </c>
      <c r="F23" s="48" t="s">
        <v>0</v>
      </c>
      <c r="G23" s="48" t="s">
        <v>62</v>
      </c>
      <c r="H23" s="19">
        <v>0</v>
      </c>
      <c r="I23" s="84">
        <v>0</v>
      </c>
      <c r="J23" s="17">
        <f t="shared" si="0"/>
        <v>0</v>
      </c>
      <c r="K23" s="18">
        <v>0</v>
      </c>
      <c r="L23" s="56">
        <f t="shared" si="2"/>
        <v>0</v>
      </c>
      <c r="M23" s="56">
        <f t="shared" si="3"/>
        <v>0</v>
      </c>
      <c r="N23" s="18"/>
    </row>
    <row r="24" spans="1:14" ht="42" x14ac:dyDescent="0.25">
      <c r="A24" s="63">
        <v>18</v>
      </c>
      <c r="B24" s="64" t="s">
        <v>23</v>
      </c>
      <c r="C24" s="65" t="s">
        <v>60</v>
      </c>
      <c r="D24" s="66" t="s">
        <v>5</v>
      </c>
      <c r="E24" s="66" t="s">
        <v>6</v>
      </c>
      <c r="F24" s="65" t="s">
        <v>0</v>
      </c>
      <c r="G24" s="65" t="s">
        <v>62</v>
      </c>
      <c r="H24" s="20">
        <f>SUM(H7:H23)</f>
        <v>112.29700000000001</v>
      </c>
      <c r="I24" s="85">
        <f>SUM(I7:I23)</f>
        <v>86.557000000000016</v>
      </c>
      <c r="J24" s="67">
        <f t="shared" si="0"/>
        <v>106.68215000000002</v>
      </c>
      <c r="K24" s="21">
        <f t="shared" si="1"/>
        <v>77.078639678709152</v>
      </c>
      <c r="L24" s="68">
        <f t="shared" si="2"/>
        <v>9408.2426600000017</v>
      </c>
      <c r="M24" s="68">
        <f t="shared" si="3"/>
        <v>7251.7454600000019</v>
      </c>
      <c r="N24" s="21"/>
    </row>
  </sheetData>
  <mergeCells count="14">
    <mergeCell ref="D6:E6"/>
    <mergeCell ref="J4:J5"/>
    <mergeCell ref="K4:K5"/>
    <mergeCell ref="L4:M4"/>
    <mergeCell ref="G4:G5"/>
    <mergeCell ref="F4:F5"/>
    <mergeCell ref="D1:I1"/>
    <mergeCell ref="A2:N2"/>
    <mergeCell ref="A4:A5"/>
    <mergeCell ref="H4:I4"/>
    <mergeCell ref="B4:B5"/>
    <mergeCell ref="D4:E5"/>
    <mergeCell ref="A3:N3"/>
    <mergeCell ref="C4:C5"/>
  </mergeCells>
  <pageMargins left="0.11811023622047245" right="0.11811023622047245" top="0.55118110236220474" bottom="0.35433070866141736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K9" sqref="K9"/>
    </sheetView>
  </sheetViews>
  <sheetFormatPr defaultRowHeight="15" x14ac:dyDescent="0.25"/>
  <cols>
    <col min="1" max="1" width="4" customWidth="1"/>
    <col min="2" max="2" width="18.28515625" style="14" customWidth="1"/>
    <col min="3" max="3" width="42.5703125" style="14" customWidth="1"/>
    <col min="6" max="6" width="11.5703125" customWidth="1"/>
    <col min="7" max="7" width="9.7109375" customWidth="1"/>
    <col min="9" max="9" width="9.42578125" bestFit="1" customWidth="1"/>
    <col min="10" max="10" width="12.28515625" customWidth="1"/>
  </cols>
  <sheetData>
    <row r="1" spans="1:14" ht="15.75" x14ac:dyDescent="0.25">
      <c r="D1" s="96" t="s">
        <v>21</v>
      </c>
      <c r="E1" s="96"/>
      <c r="F1" s="96"/>
      <c r="G1" s="96"/>
      <c r="H1" s="96"/>
      <c r="I1" s="96"/>
      <c r="J1" s="45"/>
      <c r="K1" s="1"/>
      <c r="L1" s="1"/>
      <c r="M1" s="1"/>
      <c r="N1" s="1"/>
    </row>
    <row r="2" spans="1:14" ht="35.25" customHeight="1" x14ac:dyDescent="0.25">
      <c r="A2" s="97" t="s">
        <v>75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4" ht="15.75" customHeight="1" x14ac:dyDescent="0.25">
      <c r="A3" s="10"/>
      <c r="B3" s="12"/>
      <c r="C3" s="106" t="s">
        <v>13</v>
      </c>
      <c r="D3" s="106"/>
      <c r="E3" s="106"/>
      <c r="F3" s="106"/>
      <c r="G3" s="106"/>
      <c r="H3" s="106"/>
      <c r="I3" s="106"/>
      <c r="J3" s="106"/>
      <c r="K3" s="106"/>
      <c r="L3" s="10"/>
      <c r="M3" s="12"/>
      <c r="N3" s="12"/>
    </row>
    <row r="4" spans="1:14" ht="106.5" customHeight="1" x14ac:dyDescent="0.25">
      <c r="A4" s="98" t="s">
        <v>16</v>
      </c>
      <c r="B4" s="98" t="s">
        <v>52</v>
      </c>
      <c r="C4" s="100" t="s">
        <v>49</v>
      </c>
      <c r="D4" s="98" t="s">
        <v>50</v>
      </c>
      <c r="E4" s="98"/>
      <c r="F4" s="98" t="s">
        <v>51</v>
      </c>
      <c r="G4" s="100" t="s">
        <v>15</v>
      </c>
      <c r="H4" s="98" t="s">
        <v>43</v>
      </c>
      <c r="I4" s="98"/>
      <c r="J4" s="98" t="s">
        <v>54</v>
      </c>
      <c r="K4" s="100" t="s">
        <v>65</v>
      </c>
      <c r="L4" s="104" t="s">
        <v>55</v>
      </c>
      <c r="M4" s="105"/>
      <c r="N4" s="100" t="s">
        <v>58</v>
      </c>
    </row>
    <row r="5" spans="1:14" ht="69.75" customHeight="1" x14ac:dyDescent="0.25">
      <c r="A5" s="98"/>
      <c r="B5" s="98"/>
      <c r="C5" s="101"/>
      <c r="D5" s="98"/>
      <c r="E5" s="98"/>
      <c r="F5" s="98"/>
      <c r="G5" s="101"/>
      <c r="H5" s="48" t="s">
        <v>17</v>
      </c>
      <c r="I5" s="86" t="s">
        <v>18</v>
      </c>
      <c r="J5" s="98"/>
      <c r="K5" s="101"/>
      <c r="L5" s="57" t="s">
        <v>17</v>
      </c>
      <c r="M5" s="57" t="s">
        <v>18</v>
      </c>
      <c r="N5" s="101"/>
    </row>
    <row r="6" spans="1:14" ht="21.75" customHeight="1" x14ac:dyDescent="0.25">
      <c r="A6" s="48">
        <v>1</v>
      </c>
      <c r="B6" s="48">
        <v>2</v>
      </c>
      <c r="C6" s="51">
        <v>3</v>
      </c>
      <c r="D6" s="104">
        <v>4</v>
      </c>
      <c r="E6" s="105"/>
      <c r="F6" s="48">
        <v>5</v>
      </c>
      <c r="G6" s="51">
        <v>6</v>
      </c>
      <c r="H6" s="50">
        <v>7</v>
      </c>
      <c r="I6" s="88">
        <v>8</v>
      </c>
      <c r="J6" s="58">
        <v>9</v>
      </c>
      <c r="K6" s="58">
        <v>10</v>
      </c>
      <c r="L6" s="57">
        <v>11</v>
      </c>
      <c r="M6" s="57">
        <v>12</v>
      </c>
      <c r="N6" s="57">
        <v>13</v>
      </c>
    </row>
    <row r="7" spans="1:14" ht="54" customHeight="1" x14ac:dyDescent="0.25">
      <c r="A7" s="9">
        <v>1</v>
      </c>
      <c r="B7" s="13" t="s">
        <v>22</v>
      </c>
      <c r="C7" s="48" t="s">
        <v>64</v>
      </c>
      <c r="D7" s="2" t="s">
        <v>9</v>
      </c>
      <c r="E7" s="6" t="s">
        <v>10</v>
      </c>
      <c r="F7" s="48" t="s">
        <v>12</v>
      </c>
      <c r="G7" s="8" t="s">
        <v>44</v>
      </c>
      <c r="H7" s="17">
        <v>50.478999999999999</v>
      </c>
      <c r="I7" s="83">
        <v>38.229999999999997</v>
      </c>
      <c r="J7" s="33">
        <f>H7*95/100</f>
        <v>47.95505</v>
      </c>
      <c r="K7" s="32">
        <f>I7/H7*100</f>
        <v>75.734463836446835</v>
      </c>
      <c r="L7" s="56">
        <f>H7*83.19</f>
        <v>4199.3480099999997</v>
      </c>
      <c r="M7" s="56">
        <f>I7*83.19</f>
        <v>3180.3536999999997</v>
      </c>
      <c r="N7" s="18"/>
    </row>
    <row r="8" spans="1:14" ht="50.25" customHeight="1" x14ac:dyDescent="0.25">
      <c r="A8" s="9">
        <v>2</v>
      </c>
      <c r="B8" s="13" t="s">
        <v>24</v>
      </c>
      <c r="C8" s="48" t="s">
        <v>64</v>
      </c>
      <c r="D8" s="2" t="s">
        <v>9</v>
      </c>
      <c r="E8" s="6" t="s">
        <v>10</v>
      </c>
      <c r="F8" s="48" t="s">
        <v>12</v>
      </c>
      <c r="G8" s="48" t="s">
        <v>44</v>
      </c>
      <c r="H8" s="19">
        <v>44.552</v>
      </c>
      <c r="I8" s="84">
        <v>39.463000000000001</v>
      </c>
      <c r="J8" s="33">
        <f t="shared" ref="J8:J24" si="0">H8*95/100</f>
        <v>42.324399999999997</v>
      </c>
      <c r="K8" s="29">
        <f t="shared" ref="K8:K24" si="1">I8/H8*100</f>
        <v>88.577392709642666</v>
      </c>
      <c r="L8" s="56">
        <f t="shared" ref="L8:L24" si="2">H8*83.19</f>
        <v>3706.2808799999998</v>
      </c>
      <c r="M8" s="56">
        <f t="shared" ref="M8:M24" si="3">I8*83.19</f>
        <v>3282.92697</v>
      </c>
      <c r="N8" s="18"/>
    </row>
    <row r="9" spans="1:14" ht="51" customHeight="1" x14ac:dyDescent="0.25">
      <c r="A9" s="9">
        <v>3</v>
      </c>
      <c r="B9" s="13" t="s">
        <v>25</v>
      </c>
      <c r="C9" s="48" t="s">
        <v>64</v>
      </c>
      <c r="D9" s="2" t="s">
        <v>9</v>
      </c>
      <c r="E9" s="6" t="s">
        <v>10</v>
      </c>
      <c r="F9" s="48" t="s">
        <v>12</v>
      </c>
      <c r="G9" s="48" t="s">
        <v>44</v>
      </c>
      <c r="H9" s="19">
        <v>48.091999999999999</v>
      </c>
      <c r="I9" s="84">
        <v>39.180999999999997</v>
      </c>
      <c r="J9" s="33">
        <f t="shared" si="0"/>
        <v>45.687399999999997</v>
      </c>
      <c r="K9" s="29">
        <f t="shared" si="1"/>
        <v>81.470930716127427</v>
      </c>
      <c r="L9" s="56">
        <f t="shared" si="2"/>
        <v>4000.7734799999998</v>
      </c>
      <c r="M9" s="56">
        <f t="shared" si="3"/>
        <v>3259.4673899999998</v>
      </c>
      <c r="N9" s="18"/>
    </row>
    <row r="10" spans="1:14" ht="49.5" customHeight="1" x14ac:dyDescent="0.25">
      <c r="A10" s="9">
        <v>4</v>
      </c>
      <c r="B10" s="13" t="s">
        <v>26</v>
      </c>
      <c r="C10" s="48" t="s">
        <v>64</v>
      </c>
      <c r="D10" s="2" t="s">
        <v>9</v>
      </c>
      <c r="E10" s="6" t="s">
        <v>10</v>
      </c>
      <c r="F10" s="48" t="s">
        <v>12</v>
      </c>
      <c r="G10" s="48" t="s">
        <v>44</v>
      </c>
      <c r="H10" s="28">
        <v>30.818000000000001</v>
      </c>
      <c r="I10" s="84">
        <v>29.866</v>
      </c>
      <c r="J10" s="33">
        <f t="shared" si="0"/>
        <v>29.277100000000001</v>
      </c>
      <c r="K10" s="34">
        <f t="shared" si="1"/>
        <v>96.910896229476279</v>
      </c>
      <c r="L10" s="56">
        <f t="shared" si="2"/>
        <v>2563.7494200000001</v>
      </c>
      <c r="M10" s="56">
        <f t="shared" si="3"/>
        <v>2484.5525399999997</v>
      </c>
      <c r="N10" s="18"/>
    </row>
    <row r="11" spans="1:14" ht="52.5" customHeight="1" x14ac:dyDescent="0.25">
      <c r="A11" s="9">
        <v>5</v>
      </c>
      <c r="B11" s="13" t="s">
        <v>27</v>
      </c>
      <c r="C11" s="48" t="s">
        <v>64</v>
      </c>
      <c r="D11" s="2" t="s">
        <v>9</v>
      </c>
      <c r="E11" s="6" t="s">
        <v>10</v>
      </c>
      <c r="F11" s="48" t="s">
        <v>12</v>
      </c>
      <c r="G11" s="48" t="s">
        <v>44</v>
      </c>
      <c r="H11" s="28">
        <v>87.24</v>
      </c>
      <c r="I11" s="84">
        <v>85.85</v>
      </c>
      <c r="J11" s="33">
        <f t="shared" si="0"/>
        <v>82.877999999999986</v>
      </c>
      <c r="K11" s="34">
        <f t="shared" si="1"/>
        <v>98.406694176983038</v>
      </c>
      <c r="L11" s="56">
        <f t="shared" si="2"/>
        <v>7257.4955999999993</v>
      </c>
      <c r="M11" s="56">
        <f t="shared" si="3"/>
        <v>7141.8614999999991</v>
      </c>
      <c r="N11" s="18"/>
    </row>
    <row r="12" spans="1:14" ht="51" customHeight="1" x14ac:dyDescent="0.25">
      <c r="A12" s="9">
        <v>6</v>
      </c>
      <c r="B12" s="13" t="s">
        <v>28</v>
      </c>
      <c r="C12" s="48" t="s">
        <v>64</v>
      </c>
      <c r="D12" s="2" t="s">
        <v>9</v>
      </c>
      <c r="E12" s="6" t="s">
        <v>10</v>
      </c>
      <c r="F12" s="48" t="s">
        <v>12</v>
      </c>
      <c r="G12" s="48" t="s">
        <v>44</v>
      </c>
      <c r="H12" s="19">
        <v>19.751999999999999</v>
      </c>
      <c r="I12" s="84">
        <v>19.571999999999999</v>
      </c>
      <c r="J12" s="33">
        <f t="shared" si="0"/>
        <v>18.764399999999998</v>
      </c>
      <c r="K12" s="29">
        <f t="shared" si="1"/>
        <v>99.088699878493316</v>
      </c>
      <c r="L12" s="56">
        <f t="shared" si="2"/>
        <v>1643.1688799999999</v>
      </c>
      <c r="M12" s="56">
        <f t="shared" si="3"/>
        <v>1628.1946799999998</v>
      </c>
      <c r="N12" s="18"/>
    </row>
    <row r="13" spans="1:14" ht="51.75" customHeight="1" x14ac:dyDescent="0.25">
      <c r="A13" s="9">
        <v>7</v>
      </c>
      <c r="B13" s="13" t="s">
        <v>29</v>
      </c>
      <c r="C13" s="48" t="s">
        <v>64</v>
      </c>
      <c r="D13" s="2" t="s">
        <v>9</v>
      </c>
      <c r="E13" s="6" t="s">
        <v>10</v>
      </c>
      <c r="F13" s="48" t="s">
        <v>12</v>
      </c>
      <c r="G13" s="48" t="s">
        <v>44</v>
      </c>
      <c r="H13" s="19">
        <v>84.876999999999995</v>
      </c>
      <c r="I13" s="84">
        <v>79.605999999999995</v>
      </c>
      <c r="J13" s="33">
        <f t="shared" si="0"/>
        <v>80.633150000000001</v>
      </c>
      <c r="K13" s="18">
        <f t="shared" si="1"/>
        <v>93.789837058331472</v>
      </c>
      <c r="L13" s="56">
        <f t="shared" si="2"/>
        <v>7060.917629999999</v>
      </c>
      <c r="M13" s="56">
        <f t="shared" si="3"/>
        <v>6622.423139999999</v>
      </c>
      <c r="N13" s="18"/>
    </row>
    <row r="14" spans="1:14" ht="49.5" customHeight="1" x14ac:dyDescent="0.25">
      <c r="A14" s="9">
        <v>8</v>
      </c>
      <c r="B14" s="13" t="s">
        <v>30</v>
      </c>
      <c r="C14" s="48" t="s">
        <v>64</v>
      </c>
      <c r="D14" s="2" t="s">
        <v>9</v>
      </c>
      <c r="E14" s="6" t="s">
        <v>10</v>
      </c>
      <c r="F14" s="48" t="s">
        <v>12</v>
      </c>
      <c r="G14" s="48" t="s">
        <v>44</v>
      </c>
      <c r="H14" s="19">
        <v>26.997</v>
      </c>
      <c r="I14" s="84">
        <v>17.475999999999999</v>
      </c>
      <c r="J14" s="33">
        <f t="shared" si="0"/>
        <v>25.64715</v>
      </c>
      <c r="K14" s="29">
        <f t="shared" si="1"/>
        <v>64.733118494647542</v>
      </c>
      <c r="L14" s="56">
        <f t="shared" si="2"/>
        <v>2245.8804299999997</v>
      </c>
      <c r="M14" s="56">
        <f t="shared" si="3"/>
        <v>1453.8284399999998</v>
      </c>
      <c r="N14" s="18"/>
    </row>
    <row r="15" spans="1:14" ht="51" customHeight="1" x14ac:dyDescent="0.25">
      <c r="A15" s="9">
        <v>9</v>
      </c>
      <c r="B15" s="13" t="s">
        <v>31</v>
      </c>
      <c r="C15" s="48" t="s">
        <v>64</v>
      </c>
      <c r="D15" s="2" t="s">
        <v>9</v>
      </c>
      <c r="E15" s="6" t="s">
        <v>10</v>
      </c>
      <c r="F15" s="48" t="s">
        <v>12</v>
      </c>
      <c r="G15" s="48" t="s">
        <v>44</v>
      </c>
      <c r="H15" s="28">
        <v>41.241</v>
      </c>
      <c r="I15" s="84">
        <v>32.868000000000002</v>
      </c>
      <c r="J15" s="33">
        <f t="shared" si="0"/>
        <v>39.17895</v>
      </c>
      <c r="K15" s="18">
        <f t="shared" si="1"/>
        <v>79.697388521131884</v>
      </c>
      <c r="L15" s="56">
        <f t="shared" si="2"/>
        <v>3430.8387899999998</v>
      </c>
      <c r="M15" s="56">
        <f t="shared" si="3"/>
        <v>2734.28892</v>
      </c>
      <c r="N15" s="18"/>
    </row>
    <row r="16" spans="1:14" ht="51.75" customHeight="1" x14ac:dyDescent="0.25">
      <c r="A16" s="9">
        <v>10</v>
      </c>
      <c r="B16" s="13" t="s">
        <v>32</v>
      </c>
      <c r="C16" s="48" t="s">
        <v>64</v>
      </c>
      <c r="D16" s="2" t="s">
        <v>9</v>
      </c>
      <c r="E16" s="6" t="s">
        <v>10</v>
      </c>
      <c r="F16" s="48" t="s">
        <v>12</v>
      </c>
      <c r="G16" s="48" t="s">
        <v>44</v>
      </c>
      <c r="H16" s="19">
        <v>52.26</v>
      </c>
      <c r="I16" s="84">
        <v>48.088000000000001</v>
      </c>
      <c r="J16" s="33">
        <f t="shared" si="0"/>
        <v>49.646999999999998</v>
      </c>
      <c r="K16" s="29">
        <f t="shared" si="1"/>
        <v>92.016838882510527</v>
      </c>
      <c r="L16" s="56">
        <f t="shared" si="2"/>
        <v>4347.5093999999999</v>
      </c>
      <c r="M16" s="56">
        <f t="shared" si="3"/>
        <v>4000.4407200000001</v>
      </c>
      <c r="N16" s="18"/>
    </row>
    <row r="17" spans="1:14" ht="36" customHeight="1" x14ac:dyDescent="0.25">
      <c r="A17" s="9">
        <v>11</v>
      </c>
      <c r="B17" s="13" t="s">
        <v>33</v>
      </c>
      <c r="C17" s="48" t="s">
        <v>64</v>
      </c>
      <c r="D17" s="2" t="s">
        <v>9</v>
      </c>
      <c r="E17" s="6" t="s">
        <v>10</v>
      </c>
      <c r="F17" s="48" t="s">
        <v>12</v>
      </c>
      <c r="G17" s="48" t="s">
        <v>44</v>
      </c>
      <c r="H17" s="28">
        <v>80.981999999999999</v>
      </c>
      <c r="I17" s="84">
        <v>71.575999999999993</v>
      </c>
      <c r="J17" s="33">
        <f t="shared" si="0"/>
        <v>76.932900000000004</v>
      </c>
      <c r="K17" s="32">
        <f t="shared" si="1"/>
        <v>88.385073226149018</v>
      </c>
      <c r="L17" s="56">
        <f t="shared" si="2"/>
        <v>6736.8925799999997</v>
      </c>
      <c r="M17" s="56">
        <f t="shared" si="3"/>
        <v>5954.407439999999</v>
      </c>
      <c r="N17" s="18"/>
    </row>
    <row r="18" spans="1:14" ht="47.25" customHeight="1" x14ac:dyDescent="0.25">
      <c r="A18" s="9">
        <v>12</v>
      </c>
      <c r="B18" s="13" t="s">
        <v>34</v>
      </c>
      <c r="C18" s="48" t="s">
        <v>64</v>
      </c>
      <c r="D18" s="2" t="s">
        <v>9</v>
      </c>
      <c r="E18" s="6" t="s">
        <v>10</v>
      </c>
      <c r="F18" s="48" t="s">
        <v>12</v>
      </c>
      <c r="G18" s="48" t="s">
        <v>44</v>
      </c>
      <c r="H18" s="19">
        <v>31.260999999999999</v>
      </c>
      <c r="I18" s="84">
        <v>30.312000000000001</v>
      </c>
      <c r="J18" s="33">
        <f t="shared" si="0"/>
        <v>29.697950000000002</v>
      </c>
      <c r="K18" s="29">
        <f t="shared" si="1"/>
        <v>96.964268577460743</v>
      </c>
      <c r="L18" s="56">
        <f t="shared" si="2"/>
        <v>2600.60259</v>
      </c>
      <c r="M18" s="56">
        <f t="shared" si="3"/>
        <v>2521.6552799999999</v>
      </c>
      <c r="N18" s="18"/>
    </row>
    <row r="19" spans="1:14" ht="54" customHeight="1" x14ac:dyDescent="0.25">
      <c r="A19" s="9">
        <v>13</v>
      </c>
      <c r="B19" s="13" t="s">
        <v>35</v>
      </c>
      <c r="C19" s="48" t="s">
        <v>64</v>
      </c>
      <c r="D19" s="2" t="s">
        <v>9</v>
      </c>
      <c r="E19" s="6" t="s">
        <v>10</v>
      </c>
      <c r="F19" s="48" t="s">
        <v>12</v>
      </c>
      <c r="G19" s="48" t="s">
        <v>44</v>
      </c>
      <c r="H19" s="19">
        <v>66.259</v>
      </c>
      <c r="I19" s="84">
        <v>56.88</v>
      </c>
      <c r="J19" s="33">
        <f t="shared" si="0"/>
        <v>62.946050000000007</v>
      </c>
      <c r="K19" s="32">
        <f t="shared" si="1"/>
        <v>85.844941819224559</v>
      </c>
      <c r="L19" s="56">
        <f t="shared" si="2"/>
        <v>5512.0862099999995</v>
      </c>
      <c r="M19" s="56">
        <f t="shared" si="3"/>
        <v>4731.8472000000002</v>
      </c>
      <c r="N19" s="18"/>
    </row>
    <row r="20" spans="1:14" ht="56.25" customHeight="1" x14ac:dyDescent="0.25">
      <c r="A20" s="9">
        <v>14</v>
      </c>
      <c r="B20" s="13" t="s">
        <v>36</v>
      </c>
      <c r="C20" s="48" t="s">
        <v>64</v>
      </c>
      <c r="D20" s="2" t="s">
        <v>9</v>
      </c>
      <c r="E20" s="6" t="s">
        <v>10</v>
      </c>
      <c r="F20" s="48" t="s">
        <v>12</v>
      </c>
      <c r="G20" s="48" t="s">
        <v>44</v>
      </c>
      <c r="H20" s="19">
        <v>81.545000000000002</v>
      </c>
      <c r="I20" s="84">
        <v>61.411000000000001</v>
      </c>
      <c r="J20" s="33">
        <f t="shared" si="0"/>
        <v>77.467750000000009</v>
      </c>
      <c r="K20" s="34">
        <f t="shared" si="1"/>
        <v>75.309338402109262</v>
      </c>
      <c r="L20" s="56">
        <f t="shared" si="2"/>
        <v>6783.7285499999998</v>
      </c>
      <c r="M20" s="56">
        <f t="shared" si="3"/>
        <v>5108.7810900000004</v>
      </c>
      <c r="N20" s="18"/>
    </row>
    <row r="21" spans="1:14" ht="51" customHeight="1" x14ac:dyDescent="0.25">
      <c r="A21" s="9">
        <v>15</v>
      </c>
      <c r="B21" s="13" t="s">
        <v>37</v>
      </c>
      <c r="C21" s="48" t="s">
        <v>64</v>
      </c>
      <c r="D21" s="2" t="s">
        <v>9</v>
      </c>
      <c r="E21" s="6" t="s">
        <v>10</v>
      </c>
      <c r="F21" s="48" t="s">
        <v>12</v>
      </c>
      <c r="G21" s="48" t="s">
        <v>44</v>
      </c>
      <c r="H21" s="19">
        <v>49.548000000000002</v>
      </c>
      <c r="I21" s="84">
        <v>42.398000000000003</v>
      </c>
      <c r="J21" s="33">
        <f t="shared" si="0"/>
        <v>47.070600000000006</v>
      </c>
      <c r="K21" s="32">
        <f t="shared" si="1"/>
        <v>85.569548720432721</v>
      </c>
      <c r="L21" s="56">
        <f t="shared" si="2"/>
        <v>4121.8981199999998</v>
      </c>
      <c r="M21" s="56">
        <f t="shared" si="3"/>
        <v>3527.0896200000002</v>
      </c>
      <c r="N21" s="18"/>
    </row>
    <row r="22" spans="1:14" ht="54.75" customHeight="1" x14ac:dyDescent="0.25">
      <c r="A22" s="9">
        <v>16</v>
      </c>
      <c r="B22" s="13" t="s">
        <v>38</v>
      </c>
      <c r="C22" s="48" t="s">
        <v>64</v>
      </c>
      <c r="D22" s="2" t="s">
        <v>9</v>
      </c>
      <c r="E22" s="6" t="s">
        <v>10</v>
      </c>
      <c r="F22" s="48" t="s">
        <v>12</v>
      </c>
      <c r="G22" s="48" t="s">
        <v>44</v>
      </c>
      <c r="H22" s="19">
        <v>13.323</v>
      </c>
      <c r="I22" s="84">
        <v>12.641999999999999</v>
      </c>
      <c r="J22" s="33">
        <f t="shared" si="0"/>
        <v>12.656849999999999</v>
      </c>
      <c r="K22" s="29">
        <f t="shared" si="1"/>
        <v>94.888538617428495</v>
      </c>
      <c r="L22" s="56">
        <f t="shared" si="2"/>
        <v>1108.3403699999999</v>
      </c>
      <c r="M22" s="56">
        <f t="shared" si="3"/>
        <v>1051.6879799999999</v>
      </c>
      <c r="N22" s="18"/>
    </row>
    <row r="23" spans="1:14" ht="54.75" customHeight="1" x14ac:dyDescent="0.25">
      <c r="A23" s="9">
        <v>17</v>
      </c>
      <c r="B23" s="39" t="s">
        <v>40</v>
      </c>
      <c r="C23" s="48" t="s">
        <v>64</v>
      </c>
      <c r="D23" s="2" t="s">
        <v>9</v>
      </c>
      <c r="E23" s="6" t="s">
        <v>10</v>
      </c>
      <c r="F23" s="48" t="s">
        <v>12</v>
      </c>
      <c r="G23" s="48" t="s">
        <v>44</v>
      </c>
      <c r="H23" s="92">
        <v>27.170999999999999</v>
      </c>
      <c r="I23" s="84">
        <v>21.25</v>
      </c>
      <c r="J23" s="33">
        <f t="shared" si="0"/>
        <v>25.812449999999998</v>
      </c>
      <c r="K23" s="32">
        <f t="shared" si="1"/>
        <v>78.208383938758246</v>
      </c>
      <c r="L23" s="56">
        <f t="shared" si="2"/>
        <v>2260.3554899999999</v>
      </c>
      <c r="M23" s="56">
        <f t="shared" si="3"/>
        <v>1767.7874999999999</v>
      </c>
      <c r="N23" s="18"/>
    </row>
    <row r="24" spans="1:14" ht="49.5" customHeight="1" x14ac:dyDescent="0.25">
      <c r="A24" s="63">
        <v>18</v>
      </c>
      <c r="B24" s="64" t="s">
        <v>23</v>
      </c>
      <c r="C24" s="65" t="s">
        <v>64</v>
      </c>
      <c r="D24" s="66" t="s">
        <v>9</v>
      </c>
      <c r="E24" s="70" t="s">
        <v>10</v>
      </c>
      <c r="F24" s="65" t="s">
        <v>12</v>
      </c>
      <c r="G24" s="48" t="s">
        <v>44</v>
      </c>
      <c r="H24" s="20">
        <f>SUM(H7:H23)</f>
        <v>836.39699999999993</v>
      </c>
      <c r="I24" s="85">
        <f>SUM(I7:I23)</f>
        <v>726.66900000000021</v>
      </c>
      <c r="J24" s="75">
        <f t="shared" si="0"/>
        <v>794.57714999999996</v>
      </c>
      <c r="K24" s="21">
        <f t="shared" si="1"/>
        <v>86.880871165248124</v>
      </c>
      <c r="L24" s="68">
        <f t="shared" si="2"/>
        <v>69579.866429999995</v>
      </c>
      <c r="M24" s="68">
        <f t="shared" si="3"/>
        <v>60451.594110000013</v>
      </c>
      <c r="N24" s="21"/>
    </row>
  </sheetData>
  <mergeCells count="15">
    <mergeCell ref="N4:N5"/>
    <mergeCell ref="D6:E6"/>
    <mergeCell ref="D1:I1"/>
    <mergeCell ref="A2:L2"/>
    <mergeCell ref="A4:A5"/>
    <mergeCell ref="B4:B5"/>
    <mergeCell ref="D4:E5"/>
    <mergeCell ref="F4:F5"/>
    <mergeCell ref="G4:G5"/>
    <mergeCell ref="H4:I4"/>
    <mergeCell ref="C4:C5"/>
    <mergeCell ref="C3:K3"/>
    <mergeCell ref="J4:J5"/>
    <mergeCell ref="K4:K5"/>
    <mergeCell ref="L4:M4"/>
  </mergeCells>
  <pageMargins left="0.51181102362204722" right="0.31496062992125984" top="0.55118110236220474" bottom="0.35433070866141736" header="0.31496062992125984" footer="0.31496062992125984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I7" sqref="I7:I22"/>
    </sheetView>
  </sheetViews>
  <sheetFormatPr defaultRowHeight="15" x14ac:dyDescent="0.25"/>
  <cols>
    <col min="1" max="1" width="4" customWidth="1"/>
    <col min="2" max="2" width="18.7109375" style="14" customWidth="1"/>
    <col min="3" max="3" width="43.7109375" style="14" customWidth="1"/>
    <col min="6" max="6" width="13" customWidth="1"/>
    <col min="7" max="7" width="9.7109375" customWidth="1"/>
    <col min="9" max="9" width="8.85546875" customWidth="1"/>
    <col min="10" max="10" width="12.42578125" customWidth="1"/>
    <col min="12" max="12" width="8.42578125" customWidth="1"/>
    <col min="13" max="13" width="8" customWidth="1"/>
  </cols>
  <sheetData>
    <row r="1" spans="1:14" ht="15.75" x14ac:dyDescent="0.25">
      <c r="D1" s="96" t="s">
        <v>21</v>
      </c>
      <c r="E1" s="96"/>
      <c r="F1" s="96"/>
      <c r="G1" s="96"/>
      <c r="H1" s="96"/>
      <c r="I1" s="96"/>
      <c r="J1" s="45"/>
      <c r="K1" s="1"/>
      <c r="L1" s="1"/>
      <c r="M1" s="1"/>
      <c r="N1" s="1"/>
    </row>
    <row r="2" spans="1:14" ht="36.75" customHeight="1" x14ac:dyDescent="0.25">
      <c r="A2" s="97" t="s">
        <v>76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4" ht="15.75" customHeight="1" x14ac:dyDescent="0.25">
      <c r="A3" s="10"/>
      <c r="B3" s="12"/>
      <c r="C3" s="106" t="s">
        <v>13</v>
      </c>
      <c r="D3" s="106"/>
      <c r="E3" s="106"/>
      <c r="F3" s="106"/>
      <c r="G3" s="106"/>
      <c r="H3" s="106"/>
      <c r="I3" s="106"/>
      <c r="J3" s="106"/>
      <c r="K3" s="106"/>
      <c r="L3" s="10"/>
      <c r="M3" s="12"/>
      <c r="N3" s="12"/>
    </row>
    <row r="4" spans="1:14" ht="134.25" customHeight="1" x14ac:dyDescent="0.25">
      <c r="A4" s="98" t="s">
        <v>16</v>
      </c>
      <c r="B4" s="98" t="s">
        <v>59</v>
      </c>
      <c r="C4" s="100" t="s">
        <v>49</v>
      </c>
      <c r="D4" s="98" t="s">
        <v>3</v>
      </c>
      <c r="E4" s="98"/>
      <c r="F4" s="98" t="s">
        <v>14</v>
      </c>
      <c r="G4" s="100" t="s">
        <v>15</v>
      </c>
      <c r="H4" s="104" t="s">
        <v>43</v>
      </c>
      <c r="I4" s="107"/>
      <c r="J4" s="98" t="s">
        <v>54</v>
      </c>
      <c r="K4" s="100" t="s">
        <v>19</v>
      </c>
      <c r="L4" s="104" t="s">
        <v>55</v>
      </c>
      <c r="M4" s="105"/>
      <c r="N4" s="100" t="s">
        <v>58</v>
      </c>
    </row>
    <row r="5" spans="1:14" ht="35.25" customHeight="1" x14ac:dyDescent="0.25">
      <c r="A5" s="98"/>
      <c r="B5" s="98"/>
      <c r="C5" s="101"/>
      <c r="D5" s="98"/>
      <c r="E5" s="98"/>
      <c r="F5" s="98"/>
      <c r="G5" s="101"/>
      <c r="H5" s="50" t="s">
        <v>17</v>
      </c>
      <c r="I5" s="89" t="s">
        <v>18</v>
      </c>
      <c r="J5" s="98"/>
      <c r="K5" s="101"/>
      <c r="L5" s="57" t="s">
        <v>17</v>
      </c>
      <c r="M5" s="57" t="s">
        <v>18</v>
      </c>
      <c r="N5" s="101"/>
    </row>
    <row r="6" spans="1:14" ht="15" customHeight="1" x14ac:dyDescent="0.25">
      <c r="A6" s="48">
        <v>1</v>
      </c>
      <c r="B6" s="48">
        <v>2</v>
      </c>
      <c r="C6" s="51">
        <v>3</v>
      </c>
      <c r="D6" s="104">
        <v>4</v>
      </c>
      <c r="E6" s="105"/>
      <c r="F6" s="48">
        <v>5</v>
      </c>
      <c r="G6" s="51">
        <v>6</v>
      </c>
      <c r="H6" s="50">
        <v>7</v>
      </c>
      <c r="I6" s="89">
        <v>8</v>
      </c>
      <c r="J6" s="48">
        <v>9</v>
      </c>
      <c r="K6" s="51">
        <v>10</v>
      </c>
      <c r="L6" s="57">
        <v>11</v>
      </c>
      <c r="M6" s="57">
        <v>12</v>
      </c>
      <c r="N6" s="51">
        <v>13</v>
      </c>
    </row>
    <row r="7" spans="1:14" ht="54.75" customHeight="1" x14ac:dyDescent="0.25">
      <c r="A7" s="9">
        <v>1</v>
      </c>
      <c r="B7" s="13" t="s">
        <v>22</v>
      </c>
      <c r="C7" s="48" t="s">
        <v>66</v>
      </c>
      <c r="D7" s="2" t="s">
        <v>7</v>
      </c>
      <c r="E7" s="2" t="s">
        <v>8</v>
      </c>
      <c r="F7" s="11" t="s">
        <v>1</v>
      </c>
      <c r="G7" s="8" t="s">
        <v>44</v>
      </c>
      <c r="H7" s="7">
        <v>4.5</v>
      </c>
      <c r="I7" s="93">
        <v>3.8</v>
      </c>
      <c r="J7" s="35">
        <f>H7*95/100</f>
        <v>4.2750000000000004</v>
      </c>
      <c r="K7" s="40">
        <f>I7/H7*100</f>
        <v>84.444444444444443</v>
      </c>
      <c r="L7" s="78">
        <f>H7*129.15</f>
        <v>581.17500000000007</v>
      </c>
      <c r="M7" s="78">
        <f>I7*129.15</f>
        <v>490.77</v>
      </c>
      <c r="N7" s="15"/>
    </row>
    <row r="8" spans="1:14" ht="51" x14ac:dyDescent="0.25">
      <c r="A8" s="9">
        <v>2</v>
      </c>
      <c r="B8" s="13" t="s">
        <v>24</v>
      </c>
      <c r="C8" s="48" t="s">
        <v>66</v>
      </c>
      <c r="D8" s="2" t="s">
        <v>7</v>
      </c>
      <c r="E8" s="2" t="s">
        <v>39</v>
      </c>
      <c r="F8" s="11" t="s">
        <v>1</v>
      </c>
      <c r="G8" s="48" t="s">
        <v>44</v>
      </c>
      <c r="H8" s="4">
        <v>11.2</v>
      </c>
      <c r="I8" s="94">
        <v>5.383</v>
      </c>
      <c r="J8" s="35">
        <f t="shared" ref="J8:J24" si="0">H8*95/100</f>
        <v>10.64</v>
      </c>
      <c r="K8" s="15">
        <f t="shared" ref="K8:K24" si="1">I8/H8*100</f>
        <v>48.0625</v>
      </c>
      <c r="L8" s="78">
        <f t="shared" ref="L8:L24" si="2">H8*129.15</f>
        <v>1446.48</v>
      </c>
      <c r="M8" s="78">
        <f t="shared" ref="M8:M24" si="3">I8*129.15</f>
        <v>695.21445000000006</v>
      </c>
      <c r="N8" s="15"/>
    </row>
    <row r="9" spans="1:14" ht="51" x14ac:dyDescent="0.25">
      <c r="A9" s="9">
        <v>3</v>
      </c>
      <c r="B9" s="13" t="s">
        <v>25</v>
      </c>
      <c r="C9" s="48" t="s">
        <v>66</v>
      </c>
      <c r="D9" s="2" t="s">
        <v>7</v>
      </c>
      <c r="E9" s="2" t="s">
        <v>8</v>
      </c>
      <c r="F9" s="11" t="s">
        <v>1</v>
      </c>
      <c r="G9" s="48" t="s">
        <v>44</v>
      </c>
      <c r="H9" s="4">
        <v>9.6999999999999993</v>
      </c>
      <c r="I9" s="94">
        <v>6.4160000000000004</v>
      </c>
      <c r="J9" s="35">
        <f t="shared" si="0"/>
        <v>9.2149999999999981</v>
      </c>
      <c r="K9" s="36">
        <f t="shared" si="1"/>
        <v>66.144329896907223</v>
      </c>
      <c r="L9" s="78">
        <f t="shared" si="2"/>
        <v>1252.7549999999999</v>
      </c>
      <c r="M9" s="78">
        <f t="shared" si="3"/>
        <v>828.6264000000001</v>
      </c>
      <c r="N9" s="15"/>
    </row>
    <row r="10" spans="1:14" ht="51" x14ac:dyDescent="0.25">
      <c r="A10" s="9">
        <v>4</v>
      </c>
      <c r="B10" s="13" t="s">
        <v>26</v>
      </c>
      <c r="C10" s="48" t="s">
        <v>66</v>
      </c>
      <c r="D10" s="2" t="s">
        <v>7</v>
      </c>
      <c r="E10" s="2" t="s">
        <v>8</v>
      </c>
      <c r="F10" s="11" t="s">
        <v>1</v>
      </c>
      <c r="G10" s="48" t="s">
        <v>44</v>
      </c>
      <c r="H10" s="4">
        <v>5.41</v>
      </c>
      <c r="I10" s="94">
        <v>4.2469999999999999</v>
      </c>
      <c r="J10" s="35">
        <f t="shared" si="0"/>
        <v>5.1395000000000008</v>
      </c>
      <c r="K10" s="30">
        <f t="shared" si="1"/>
        <v>78.502772643253223</v>
      </c>
      <c r="L10" s="78">
        <f t="shared" si="2"/>
        <v>698.70150000000001</v>
      </c>
      <c r="M10" s="78">
        <f t="shared" si="3"/>
        <v>548.50004999999999</v>
      </c>
      <c r="N10" s="15"/>
    </row>
    <row r="11" spans="1:14" ht="51" x14ac:dyDescent="0.25">
      <c r="A11" s="9">
        <v>5</v>
      </c>
      <c r="B11" s="13" t="s">
        <v>27</v>
      </c>
      <c r="C11" s="48" t="s">
        <v>66</v>
      </c>
      <c r="D11" s="2" t="s">
        <v>7</v>
      </c>
      <c r="E11" s="2" t="s">
        <v>8</v>
      </c>
      <c r="F11" s="11" t="s">
        <v>1</v>
      </c>
      <c r="G11" s="48" t="s">
        <v>44</v>
      </c>
      <c r="H11" s="37">
        <v>11.44</v>
      </c>
      <c r="I11" s="94">
        <v>6.327</v>
      </c>
      <c r="J11" s="35">
        <f t="shared" si="0"/>
        <v>10.868</v>
      </c>
      <c r="K11" s="36">
        <f t="shared" si="1"/>
        <v>55.305944055944053</v>
      </c>
      <c r="L11" s="78">
        <f t="shared" si="2"/>
        <v>1477.4760000000001</v>
      </c>
      <c r="M11" s="78">
        <f t="shared" si="3"/>
        <v>817.13205000000005</v>
      </c>
      <c r="N11" s="15"/>
    </row>
    <row r="12" spans="1:14" ht="51" x14ac:dyDescent="0.25">
      <c r="A12" s="9">
        <v>6</v>
      </c>
      <c r="B12" s="13" t="s">
        <v>28</v>
      </c>
      <c r="C12" s="48" t="s">
        <v>66</v>
      </c>
      <c r="D12" s="2" t="s">
        <v>7</v>
      </c>
      <c r="E12" s="2" t="s">
        <v>8</v>
      </c>
      <c r="F12" s="11" t="s">
        <v>1</v>
      </c>
      <c r="G12" s="48" t="s">
        <v>44</v>
      </c>
      <c r="H12" s="37">
        <v>5</v>
      </c>
      <c r="I12" s="94">
        <v>3.5310000000000001</v>
      </c>
      <c r="J12" s="35">
        <f t="shared" si="0"/>
        <v>4.75</v>
      </c>
      <c r="K12" s="15">
        <f t="shared" si="1"/>
        <v>70.62</v>
      </c>
      <c r="L12" s="78">
        <f t="shared" si="2"/>
        <v>645.75</v>
      </c>
      <c r="M12" s="78">
        <f t="shared" si="3"/>
        <v>456.02865000000003</v>
      </c>
      <c r="N12" s="15"/>
    </row>
    <row r="13" spans="1:14" ht="51" x14ac:dyDescent="0.25">
      <c r="A13" s="9">
        <v>7</v>
      </c>
      <c r="B13" s="13" t="s">
        <v>29</v>
      </c>
      <c r="C13" s="48" t="s">
        <v>66</v>
      </c>
      <c r="D13" s="2" t="s">
        <v>7</v>
      </c>
      <c r="E13" s="2" t="s">
        <v>8</v>
      </c>
      <c r="F13" s="11" t="s">
        <v>1</v>
      </c>
      <c r="G13" s="48" t="s">
        <v>44</v>
      </c>
      <c r="H13" s="37">
        <v>13.2</v>
      </c>
      <c r="I13" s="94">
        <v>12.349</v>
      </c>
      <c r="J13" s="35">
        <f t="shared" si="0"/>
        <v>12.54</v>
      </c>
      <c r="K13" s="36">
        <f t="shared" si="1"/>
        <v>93.553030303030312</v>
      </c>
      <c r="L13" s="78">
        <f t="shared" si="2"/>
        <v>1704.78</v>
      </c>
      <c r="M13" s="78">
        <f t="shared" si="3"/>
        <v>1594.8733500000001</v>
      </c>
      <c r="N13" s="15"/>
    </row>
    <row r="14" spans="1:14" ht="51" x14ac:dyDescent="0.25">
      <c r="A14" s="9">
        <v>8</v>
      </c>
      <c r="B14" s="13" t="s">
        <v>30</v>
      </c>
      <c r="C14" s="48" t="s">
        <v>66</v>
      </c>
      <c r="D14" s="2" t="s">
        <v>7</v>
      </c>
      <c r="E14" s="2" t="s">
        <v>8</v>
      </c>
      <c r="F14" s="11" t="s">
        <v>1</v>
      </c>
      <c r="G14" s="48" t="s">
        <v>44</v>
      </c>
      <c r="H14" s="37">
        <v>5.97</v>
      </c>
      <c r="I14" s="94">
        <v>4</v>
      </c>
      <c r="J14" s="35">
        <f t="shared" si="0"/>
        <v>5.6715</v>
      </c>
      <c r="K14" s="15">
        <f t="shared" si="1"/>
        <v>67.001675041876055</v>
      </c>
      <c r="L14" s="78">
        <f t="shared" si="2"/>
        <v>771.02549999999997</v>
      </c>
      <c r="M14" s="78">
        <f t="shared" si="3"/>
        <v>516.6</v>
      </c>
      <c r="N14" s="15"/>
    </row>
    <row r="15" spans="1:14" ht="51" x14ac:dyDescent="0.25">
      <c r="A15" s="9">
        <v>9</v>
      </c>
      <c r="B15" s="13" t="s">
        <v>31</v>
      </c>
      <c r="C15" s="48" t="s">
        <v>66</v>
      </c>
      <c r="D15" s="2" t="s">
        <v>7</v>
      </c>
      <c r="E15" s="2" t="s">
        <v>8</v>
      </c>
      <c r="F15" s="11" t="s">
        <v>1</v>
      </c>
      <c r="G15" s="48" t="s">
        <v>44</v>
      </c>
      <c r="H15" s="37">
        <v>7</v>
      </c>
      <c r="I15" s="94">
        <v>5.056</v>
      </c>
      <c r="J15" s="35">
        <f t="shared" si="0"/>
        <v>6.65</v>
      </c>
      <c r="K15" s="15">
        <f t="shared" si="1"/>
        <v>72.228571428571428</v>
      </c>
      <c r="L15" s="78">
        <f t="shared" si="2"/>
        <v>904.05000000000007</v>
      </c>
      <c r="M15" s="78">
        <f t="shared" si="3"/>
        <v>652.98239999999998</v>
      </c>
      <c r="N15" s="15"/>
    </row>
    <row r="16" spans="1:14" ht="51" x14ac:dyDescent="0.25">
      <c r="A16" s="9">
        <v>10</v>
      </c>
      <c r="B16" s="13" t="s">
        <v>32</v>
      </c>
      <c r="C16" s="48" t="s">
        <v>66</v>
      </c>
      <c r="D16" s="2" t="s">
        <v>7</v>
      </c>
      <c r="E16" s="2" t="s">
        <v>8</v>
      </c>
      <c r="F16" s="11" t="s">
        <v>1</v>
      </c>
      <c r="G16" s="48" t="s">
        <v>44</v>
      </c>
      <c r="H16" s="37">
        <v>10.1</v>
      </c>
      <c r="I16" s="94">
        <v>7.2720000000000002</v>
      </c>
      <c r="J16" s="35">
        <f t="shared" si="0"/>
        <v>9.5950000000000006</v>
      </c>
      <c r="K16" s="30">
        <f t="shared" si="1"/>
        <v>72.000000000000014</v>
      </c>
      <c r="L16" s="78">
        <f t="shared" si="2"/>
        <v>1304.415</v>
      </c>
      <c r="M16" s="78">
        <f t="shared" si="3"/>
        <v>939.17880000000002</v>
      </c>
      <c r="N16" s="15"/>
    </row>
    <row r="17" spans="1:14" ht="51" x14ac:dyDescent="0.25">
      <c r="A17" s="9">
        <v>11</v>
      </c>
      <c r="B17" s="13" t="s">
        <v>33</v>
      </c>
      <c r="C17" s="48" t="s">
        <v>66</v>
      </c>
      <c r="D17" s="2" t="s">
        <v>7</v>
      </c>
      <c r="E17" s="2" t="s">
        <v>8</v>
      </c>
      <c r="F17" s="11" t="s">
        <v>1</v>
      </c>
      <c r="G17" s="48" t="s">
        <v>44</v>
      </c>
      <c r="H17" s="37">
        <v>5.5</v>
      </c>
      <c r="I17" s="94">
        <v>3.65</v>
      </c>
      <c r="J17" s="35">
        <f t="shared" si="0"/>
        <v>5.2249999999999996</v>
      </c>
      <c r="K17" s="36">
        <f t="shared" si="1"/>
        <v>66.36363636363636</v>
      </c>
      <c r="L17" s="78">
        <f t="shared" si="2"/>
        <v>710.32500000000005</v>
      </c>
      <c r="M17" s="78">
        <f t="shared" si="3"/>
        <v>471.39750000000004</v>
      </c>
      <c r="N17" s="15"/>
    </row>
    <row r="18" spans="1:14" ht="51" x14ac:dyDescent="0.25">
      <c r="A18" s="9">
        <v>12</v>
      </c>
      <c r="B18" s="13" t="s">
        <v>34</v>
      </c>
      <c r="C18" s="48" t="s">
        <v>66</v>
      </c>
      <c r="D18" s="2" t="s">
        <v>7</v>
      </c>
      <c r="E18" s="2" t="s">
        <v>8</v>
      </c>
      <c r="F18" s="11" t="s">
        <v>1</v>
      </c>
      <c r="G18" s="48" t="s">
        <v>44</v>
      </c>
      <c r="H18" s="4">
        <v>8</v>
      </c>
      <c r="I18" s="94">
        <v>6.1</v>
      </c>
      <c r="J18" s="35">
        <f t="shared" si="0"/>
        <v>7.6</v>
      </c>
      <c r="K18" s="15">
        <f t="shared" si="1"/>
        <v>76.25</v>
      </c>
      <c r="L18" s="78">
        <f t="shared" si="2"/>
        <v>1033.2</v>
      </c>
      <c r="M18" s="78">
        <f t="shared" si="3"/>
        <v>787.81499999999994</v>
      </c>
      <c r="N18" s="15"/>
    </row>
    <row r="19" spans="1:14" ht="51" x14ac:dyDescent="0.25">
      <c r="A19" s="9">
        <v>13</v>
      </c>
      <c r="B19" s="13" t="s">
        <v>35</v>
      </c>
      <c r="C19" s="48" t="s">
        <v>66</v>
      </c>
      <c r="D19" s="2" t="s">
        <v>7</v>
      </c>
      <c r="E19" s="2" t="s">
        <v>8</v>
      </c>
      <c r="F19" s="11" t="s">
        <v>1</v>
      </c>
      <c r="G19" s="48" t="s">
        <v>44</v>
      </c>
      <c r="H19" s="4">
        <v>4.5999999999999996</v>
      </c>
      <c r="I19" s="94">
        <v>3.8759999999999999</v>
      </c>
      <c r="J19" s="35">
        <f t="shared" si="0"/>
        <v>4.3699999999999992</v>
      </c>
      <c r="K19" s="40">
        <f t="shared" si="1"/>
        <v>84.260869565217405</v>
      </c>
      <c r="L19" s="78">
        <f t="shared" si="2"/>
        <v>594.09</v>
      </c>
      <c r="M19" s="78">
        <f t="shared" si="3"/>
        <v>500.58539999999999</v>
      </c>
      <c r="N19" s="15"/>
    </row>
    <row r="20" spans="1:14" ht="51" x14ac:dyDescent="0.25">
      <c r="A20" s="9">
        <v>14</v>
      </c>
      <c r="B20" s="13" t="s">
        <v>36</v>
      </c>
      <c r="C20" s="48" t="s">
        <v>66</v>
      </c>
      <c r="D20" s="2" t="s">
        <v>7</v>
      </c>
      <c r="E20" s="2" t="s">
        <v>8</v>
      </c>
      <c r="F20" s="11" t="s">
        <v>1</v>
      </c>
      <c r="G20" s="48" t="s">
        <v>44</v>
      </c>
      <c r="H20" s="4">
        <v>7.0000000000000007E-2</v>
      </c>
      <c r="I20" s="94">
        <v>5.1999999999999998E-2</v>
      </c>
      <c r="J20" s="35">
        <f t="shared" si="0"/>
        <v>6.6500000000000004E-2</v>
      </c>
      <c r="K20" s="40">
        <f t="shared" si="1"/>
        <v>74.285714285714278</v>
      </c>
      <c r="L20" s="78">
        <f t="shared" si="2"/>
        <v>9.0405000000000015</v>
      </c>
      <c r="M20" s="78">
        <f t="shared" si="3"/>
        <v>6.7157999999999998</v>
      </c>
      <c r="N20" s="15"/>
    </row>
    <row r="21" spans="1:14" ht="51" x14ac:dyDescent="0.25">
      <c r="A21" s="9">
        <v>15</v>
      </c>
      <c r="B21" s="13" t="s">
        <v>37</v>
      </c>
      <c r="C21" s="48" t="s">
        <v>66</v>
      </c>
      <c r="D21" s="2" t="s">
        <v>7</v>
      </c>
      <c r="E21" s="2" t="s">
        <v>8</v>
      </c>
      <c r="F21" s="11" t="s">
        <v>1</v>
      </c>
      <c r="G21" s="48" t="s">
        <v>44</v>
      </c>
      <c r="H21" s="4">
        <v>1.43</v>
      </c>
      <c r="I21" s="94">
        <v>1.1779999999999999</v>
      </c>
      <c r="J21" s="35">
        <f t="shared" si="0"/>
        <v>1.3585</v>
      </c>
      <c r="K21" s="40">
        <f t="shared" si="1"/>
        <v>82.377622377622373</v>
      </c>
      <c r="L21" s="78">
        <f t="shared" si="2"/>
        <v>184.68450000000001</v>
      </c>
      <c r="M21" s="78">
        <f t="shared" si="3"/>
        <v>152.1387</v>
      </c>
      <c r="N21" s="15"/>
    </row>
    <row r="22" spans="1:14" ht="53.25" customHeight="1" x14ac:dyDescent="0.25">
      <c r="A22" s="9">
        <v>16</v>
      </c>
      <c r="B22" s="13" t="s">
        <v>38</v>
      </c>
      <c r="C22" s="48" t="s">
        <v>66</v>
      </c>
      <c r="D22" s="2" t="s">
        <v>7</v>
      </c>
      <c r="E22" s="2" t="s">
        <v>8</v>
      </c>
      <c r="F22" s="11" t="s">
        <v>1</v>
      </c>
      <c r="G22" s="48" t="s">
        <v>44</v>
      </c>
      <c r="H22" s="4">
        <v>0.5</v>
      </c>
      <c r="I22" s="94">
        <v>0.25</v>
      </c>
      <c r="J22" s="35">
        <f t="shared" si="0"/>
        <v>0.47499999999999998</v>
      </c>
      <c r="K22" s="40">
        <f t="shared" si="1"/>
        <v>50</v>
      </c>
      <c r="L22" s="78">
        <f t="shared" si="2"/>
        <v>64.575000000000003</v>
      </c>
      <c r="M22" s="78">
        <f t="shared" si="3"/>
        <v>32.287500000000001</v>
      </c>
      <c r="N22" s="15"/>
    </row>
    <row r="23" spans="1:14" ht="53.25" customHeight="1" x14ac:dyDescent="0.25">
      <c r="A23" s="9">
        <v>17</v>
      </c>
      <c r="B23" s="42" t="s">
        <v>40</v>
      </c>
      <c r="C23" s="48" t="s">
        <v>66</v>
      </c>
      <c r="D23" s="2" t="s">
        <v>7</v>
      </c>
      <c r="E23" s="2" t="s">
        <v>8</v>
      </c>
      <c r="F23" s="41" t="s">
        <v>1</v>
      </c>
      <c r="G23" s="48" t="s">
        <v>44</v>
      </c>
      <c r="H23" s="4">
        <v>0</v>
      </c>
      <c r="I23" s="90">
        <v>0</v>
      </c>
      <c r="J23" s="35">
        <f t="shared" si="0"/>
        <v>0</v>
      </c>
      <c r="K23" s="40">
        <v>0</v>
      </c>
      <c r="L23" s="78">
        <f t="shared" si="2"/>
        <v>0</v>
      </c>
      <c r="M23" s="78">
        <f t="shared" si="3"/>
        <v>0</v>
      </c>
      <c r="N23" s="15"/>
    </row>
    <row r="24" spans="1:14" s="76" customFormat="1" ht="55.5" customHeight="1" x14ac:dyDescent="0.25">
      <c r="A24" s="63">
        <v>18</v>
      </c>
      <c r="B24" s="69" t="s">
        <v>23</v>
      </c>
      <c r="C24" s="65" t="s">
        <v>66</v>
      </c>
      <c r="D24" s="66" t="s">
        <v>7</v>
      </c>
      <c r="E24" s="66" t="s">
        <v>8</v>
      </c>
      <c r="F24" s="71" t="s">
        <v>1</v>
      </c>
      <c r="G24" s="65" t="s">
        <v>44</v>
      </c>
      <c r="H24" s="5">
        <f>SUM(H7:H23)</f>
        <v>103.61999999999999</v>
      </c>
      <c r="I24" s="91">
        <f>SUM(I7:I22)</f>
        <v>73.486999999999995</v>
      </c>
      <c r="J24" s="77">
        <f t="shared" si="0"/>
        <v>98.438999999999993</v>
      </c>
      <c r="K24" s="16">
        <f t="shared" si="1"/>
        <v>70.919706620343575</v>
      </c>
      <c r="L24" s="79">
        <f t="shared" si="2"/>
        <v>13382.522999999999</v>
      </c>
      <c r="M24" s="79">
        <f t="shared" si="3"/>
        <v>9490.8460500000001</v>
      </c>
      <c r="N24" s="16"/>
    </row>
  </sheetData>
  <mergeCells count="15">
    <mergeCell ref="D6:E6"/>
    <mergeCell ref="C3:K3"/>
    <mergeCell ref="C4:C5"/>
    <mergeCell ref="J4:J5"/>
    <mergeCell ref="L4:M4"/>
    <mergeCell ref="N4:N5"/>
    <mergeCell ref="K4:K5"/>
    <mergeCell ref="D1:I1"/>
    <mergeCell ref="A2:L2"/>
    <mergeCell ref="A4:A5"/>
    <mergeCell ref="B4:B5"/>
    <mergeCell ref="D4:E5"/>
    <mergeCell ref="F4:F5"/>
    <mergeCell ref="G4:G5"/>
    <mergeCell ref="H4:I4"/>
  </mergeCells>
  <pageMargins left="0.51181102362204722" right="0.31496062992125984" top="0.35433070866141736" bottom="0.35433070866141736" header="0.31496062992125984" footer="0.31496062992125984"/>
  <pageSetup paperSize="9" scale="8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E11" sqref="E11"/>
    </sheetView>
  </sheetViews>
  <sheetFormatPr defaultRowHeight="15" x14ac:dyDescent="0.25"/>
  <cols>
    <col min="1" max="1" width="4" customWidth="1"/>
    <col min="2" max="2" width="19.140625" style="14" customWidth="1"/>
    <col min="3" max="3" width="33.85546875" style="14" customWidth="1"/>
    <col min="4" max="4" width="12.42578125" customWidth="1"/>
    <col min="5" max="5" width="14.28515625" customWidth="1"/>
    <col min="6" max="6" width="9.7109375" customWidth="1"/>
    <col min="7" max="7" width="7.5703125" customWidth="1"/>
    <col min="8" max="8" width="7.42578125" customWidth="1"/>
    <col min="9" max="9" width="11.7109375" customWidth="1"/>
    <col min="10" max="10" width="11.42578125" customWidth="1"/>
    <col min="11" max="11" width="9" customWidth="1"/>
    <col min="12" max="12" width="9.140625" customWidth="1"/>
    <col min="13" max="13" width="9.28515625" customWidth="1"/>
  </cols>
  <sheetData>
    <row r="1" spans="1:13" ht="15.75" x14ac:dyDescent="0.25">
      <c r="D1" s="96" t="s">
        <v>21</v>
      </c>
      <c r="E1" s="96"/>
      <c r="F1" s="96"/>
      <c r="G1" s="96"/>
      <c r="H1" s="96"/>
      <c r="I1" s="96"/>
      <c r="J1" s="96"/>
      <c r="K1" s="96"/>
    </row>
    <row r="2" spans="1:13" ht="36.75" customHeight="1" x14ac:dyDescent="0.25">
      <c r="A2" s="97" t="s">
        <v>75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3" ht="15.75" x14ac:dyDescent="0.25">
      <c r="A3" s="12"/>
      <c r="B3" s="12"/>
      <c r="C3" s="12"/>
      <c r="D3" s="106" t="s">
        <v>13</v>
      </c>
      <c r="E3" s="106"/>
      <c r="F3" s="106"/>
      <c r="G3" s="106"/>
      <c r="H3" s="106"/>
      <c r="I3" s="49"/>
      <c r="J3" s="12"/>
      <c r="K3" s="46"/>
    </row>
    <row r="4" spans="1:13" ht="102" customHeight="1" x14ac:dyDescent="0.25">
      <c r="A4" s="110" t="s">
        <v>16</v>
      </c>
      <c r="B4" s="110" t="s">
        <v>52</v>
      </c>
      <c r="C4" s="111" t="s">
        <v>49</v>
      </c>
      <c r="D4" s="98" t="s">
        <v>50</v>
      </c>
      <c r="E4" s="100" t="s">
        <v>51</v>
      </c>
      <c r="F4" s="98" t="s">
        <v>15</v>
      </c>
      <c r="G4" s="98" t="s">
        <v>43</v>
      </c>
      <c r="H4" s="98"/>
      <c r="I4" s="100" t="s">
        <v>54</v>
      </c>
      <c r="J4" s="100" t="s">
        <v>65</v>
      </c>
      <c r="K4" s="98" t="s">
        <v>55</v>
      </c>
      <c r="L4" s="98"/>
      <c r="M4" s="100" t="s">
        <v>58</v>
      </c>
    </row>
    <row r="5" spans="1:13" ht="76.5" customHeight="1" x14ac:dyDescent="0.25">
      <c r="A5" s="110"/>
      <c r="B5" s="110"/>
      <c r="C5" s="112"/>
      <c r="D5" s="98"/>
      <c r="E5" s="101"/>
      <c r="F5" s="98"/>
      <c r="G5" s="11" t="s">
        <v>17</v>
      </c>
      <c r="H5" s="82" t="s">
        <v>18</v>
      </c>
      <c r="I5" s="101"/>
      <c r="J5" s="101"/>
      <c r="K5" s="22" t="s">
        <v>56</v>
      </c>
      <c r="L5" s="22" t="s">
        <v>57</v>
      </c>
      <c r="M5" s="101"/>
    </row>
    <row r="6" spans="1:13" x14ac:dyDescent="0.25">
      <c r="A6" s="47">
        <v>1</v>
      </c>
      <c r="B6" s="47">
        <v>2</v>
      </c>
      <c r="C6" s="55">
        <v>3</v>
      </c>
      <c r="D6" s="48">
        <v>4</v>
      </c>
      <c r="E6" s="51">
        <v>5</v>
      </c>
      <c r="F6" s="48">
        <v>6</v>
      </c>
      <c r="G6" s="44">
        <v>7</v>
      </c>
      <c r="H6" s="82">
        <v>8</v>
      </c>
      <c r="I6" s="51">
        <v>9</v>
      </c>
      <c r="J6" s="44">
        <v>10</v>
      </c>
      <c r="K6" s="22">
        <v>11</v>
      </c>
      <c r="L6" s="22">
        <v>12</v>
      </c>
      <c r="M6" s="22">
        <v>13</v>
      </c>
    </row>
    <row r="7" spans="1:13" ht="52.5" customHeight="1" x14ac:dyDescent="0.25">
      <c r="A7" s="9">
        <v>1</v>
      </c>
      <c r="B7" s="13" t="s">
        <v>22</v>
      </c>
      <c r="C7" s="48" t="s">
        <v>4</v>
      </c>
      <c r="D7" s="2" t="s">
        <v>11</v>
      </c>
      <c r="E7" s="73" t="s">
        <v>2</v>
      </c>
      <c r="F7" s="48" t="s">
        <v>53</v>
      </c>
      <c r="G7" s="17">
        <v>1</v>
      </c>
      <c r="H7" s="83">
        <v>0.75</v>
      </c>
      <c r="I7" s="38">
        <f>G7*95/100</f>
        <v>0.95</v>
      </c>
      <c r="J7" s="18">
        <f>H7/G7*100</f>
        <v>75</v>
      </c>
      <c r="K7" s="56">
        <f>G7*61.94</f>
        <v>61.94</v>
      </c>
      <c r="L7" s="56">
        <f>H7*61.94</f>
        <v>46.454999999999998</v>
      </c>
      <c r="M7" s="18"/>
    </row>
    <row r="8" spans="1:13" ht="50.45" customHeight="1" x14ac:dyDescent="0.25">
      <c r="A8" s="9">
        <v>2</v>
      </c>
      <c r="B8" s="13" t="s">
        <v>24</v>
      </c>
      <c r="C8" s="48" t="s">
        <v>4</v>
      </c>
      <c r="D8" s="2" t="s">
        <v>11</v>
      </c>
      <c r="E8" s="73" t="s">
        <v>2</v>
      </c>
      <c r="F8" s="48" t="s">
        <v>53</v>
      </c>
      <c r="G8" s="19">
        <v>2</v>
      </c>
      <c r="H8" s="84">
        <v>1.35</v>
      </c>
      <c r="I8" s="38">
        <f t="shared" ref="I8:I24" si="0">G8*95/100</f>
        <v>1.9</v>
      </c>
      <c r="J8" s="29">
        <f t="shared" ref="J8:J24" si="1">H8/G8*100</f>
        <v>67.5</v>
      </c>
      <c r="K8" s="56">
        <f t="shared" ref="K8:K24" si="2">G8*61.94</f>
        <v>123.88</v>
      </c>
      <c r="L8" s="56">
        <f t="shared" ref="L8:L24" si="3">H8*61.94</f>
        <v>83.619</v>
      </c>
      <c r="M8" s="18"/>
    </row>
    <row r="9" spans="1:13" ht="49.9" customHeight="1" x14ac:dyDescent="0.25">
      <c r="A9" s="9">
        <v>3</v>
      </c>
      <c r="B9" s="13" t="s">
        <v>25</v>
      </c>
      <c r="C9" s="48" t="s">
        <v>4</v>
      </c>
      <c r="D9" s="2" t="s">
        <v>11</v>
      </c>
      <c r="E9" s="73" t="s">
        <v>2</v>
      </c>
      <c r="F9" s="48" t="s">
        <v>53</v>
      </c>
      <c r="G9" s="31">
        <v>1</v>
      </c>
      <c r="H9" s="84">
        <v>0.75</v>
      </c>
      <c r="I9" s="38">
        <f t="shared" si="0"/>
        <v>0.95</v>
      </c>
      <c r="J9" s="29">
        <f t="shared" si="1"/>
        <v>75</v>
      </c>
      <c r="K9" s="56">
        <f t="shared" si="2"/>
        <v>61.94</v>
      </c>
      <c r="L9" s="56">
        <f t="shared" si="3"/>
        <v>46.454999999999998</v>
      </c>
      <c r="M9" s="18"/>
    </row>
    <row r="10" spans="1:13" ht="45" customHeight="1" x14ac:dyDescent="0.25">
      <c r="A10" s="9">
        <v>4</v>
      </c>
      <c r="B10" s="13" t="s">
        <v>26</v>
      </c>
      <c r="C10" s="48" t="s">
        <v>4</v>
      </c>
      <c r="D10" s="2" t="s">
        <v>11</v>
      </c>
      <c r="E10" s="73" t="s">
        <v>2</v>
      </c>
      <c r="F10" s="48" t="s">
        <v>53</v>
      </c>
      <c r="G10" s="19">
        <v>1</v>
      </c>
      <c r="H10" s="84">
        <v>0.81599999999999995</v>
      </c>
      <c r="I10" s="38">
        <f t="shared" si="0"/>
        <v>0.95</v>
      </c>
      <c r="J10" s="18">
        <f t="shared" si="1"/>
        <v>81.599999999999994</v>
      </c>
      <c r="K10" s="56">
        <f t="shared" si="2"/>
        <v>61.94</v>
      </c>
      <c r="L10" s="56">
        <f t="shared" si="3"/>
        <v>50.543039999999998</v>
      </c>
      <c r="M10" s="18"/>
    </row>
    <row r="11" spans="1:13" ht="52.15" customHeight="1" x14ac:dyDescent="0.25">
      <c r="A11" s="9">
        <v>5</v>
      </c>
      <c r="B11" s="13" t="s">
        <v>27</v>
      </c>
      <c r="C11" s="48" t="s">
        <v>4</v>
      </c>
      <c r="D11" s="2" t="s">
        <v>11</v>
      </c>
      <c r="E11" s="73" t="s">
        <v>2</v>
      </c>
      <c r="F11" s="48" t="s">
        <v>53</v>
      </c>
      <c r="G11" s="28">
        <v>10</v>
      </c>
      <c r="H11" s="93">
        <v>7.25</v>
      </c>
      <c r="I11" s="38">
        <f t="shared" si="0"/>
        <v>9.5</v>
      </c>
      <c r="J11" s="29">
        <f t="shared" si="1"/>
        <v>72.5</v>
      </c>
      <c r="K11" s="56">
        <f t="shared" si="2"/>
        <v>619.4</v>
      </c>
      <c r="L11" s="56">
        <f t="shared" si="3"/>
        <v>449.065</v>
      </c>
      <c r="M11" s="18"/>
    </row>
    <row r="12" spans="1:13" ht="55.15" customHeight="1" x14ac:dyDescent="0.25">
      <c r="A12" s="9">
        <v>6</v>
      </c>
      <c r="B12" s="13" t="s">
        <v>28</v>
      </c>
      <c r="C12" s="48" t="s">
        <v>4</v>
      </c>
      <c r="D12" s="2" t="s">
        <v>11</v>
      </c>
      <c r="E12" s="73" t="s">
        <v>2</v>
      </c>
      <c r="F12" s="48" t="s">
        <v>53</v>
      </c>
      <c r="G12" s="19">
        <v>0</v>
      </c>
      <c r="H12" s="84">
        <v>0</v>
      </c>
      <c r="I12" s="38">
        <f t="shared" si="0"/>
        <v>0</v>
      </c>
      <c r="J12" s="29">
        <v>0</v>
      </c>
      <c r="K12" s="56">
        <f t="shared" si="2"/>
        <v>0</v>
      </c>
      <c r="L12" s="56">
        <f t="shared" si="3"/>
        <v>0</v>
      </c>
      <c r="M12" s="18"/>
    </row>
    <row r="13" spans="1:13" ht="53.45" customHeight="1" x14ac:dyDescent="0.25">
      <c r="A13" s="9">
        <v>7</v>
      </c>
      <c r="B13" s="13" t="s">
        <v>29</v>
      </c>
      <c r="C13" s="48" t="s">
        <v>4</v>
      </c>
      <c r="D13" s="2" t="s">
        <v>11</v>
      </c>
      <c r="E13" s="73" t="s">
        <v>2</v>
      </c>
      <c r="F13" s="48" t="s">
        <v>53</v>
      </c>
      <c r="G13" s="19">
        <v>10</v>
      </c>
      <c r="H13" s="84">
        <v>10</v>
      </c>
      <c r="I13" s="38">
        <f t="shared" si="0"/>
        <v>9.5</v>
      </c>
      <c r="J13" s="29">
        <f t="shared" si="1"/>
        <v>100</v>
      </c>
      <c r="K13" s="56">
        <f t="shared" si="2"/>
        <v>619.4</v>
      </c>
      <c r="L13" s="56">
        <f t="shared" si="3"/>
        <v>619.4</v>
      </c>
      <c r="M13" s="18"/>
    </row>
    <row r="14" spans="1:13" ht="54.6" customHeight="1" x14ac:dyDescent="0.25">
      <c r="A14" s="9">
        <v>8</v>
      </c>
      <c r="B14" s="13" t="s">
        <v>30</v>
      </c>
      <c r="C14" s="48" t="s">
        <v>4</v>
      </c>
      <c r="D14" s="2" t="s">
        <v>11</v>
      </c>
      <c r="E14" s="73" t="s">
        <v>2</v>
      </c>
      <c r="F14" s="48" t="s">
        <v>53</v>
      </c>
      <c r="G14" s="19">
        <v>0</v>
      </c>
      <c r="H14" s="84">
        <v>0</v>
      </c>
      <c r="I14" s="38">
        <f t="shared" si="0"/>
        <v>0</v>
      </c>
      <c r="J14" s="29">
        <v>0</v>
      </c>
      <c r="K14" s="56">
        <f t="shared" si="2"/>
        <v>0</v>
      </c>
      <c r="L14" s="56">
        <f t="shared" si="3"/>
        <v>0</v>
      </c>
      <c r="M14" s="18"/>
    </row>
    <row r="15" spans="1:13" ht="54" customHeight="1" x14ac:dyDescent="0.25">
      <c r="A15" s="9">
        <v>9</v>
      </c>
      <c r="B15" s="13" t="s">
        <v>31</v>
      </c>
      <c r="C15" s="48" t="s">
        <v>4</v>
      </c>
      <c r="D15" s="2" t="s">
        <v>11</v>
      </c>
      <c r="E15" s="73" t="s">
        <v>2</v>
      </c>
      <c r="F15" s="48" t="s">
        <v>53</v>
      </c>
      <c r="G15" s="19">
        <v>1</v>
      </c>
      <c r="H15" s="84">
        <v>1</v>
      </c>
      <c r="I15" s="38">
        <f t="shared" si="0"/>
        <v>0.95</v>
      </c>
      <c r="J15" s="29">
        <f t="shared" si="1"/>
        <v>100</v>
      </c>
      <c r="K15" s="56">
        <f t="shared" si="2"/>
        <v>61.94</v>
      </c>
      <c r="L15" s="56">
        <f t="shared" si="3"/>
        <v>61.94</v>
      </c>
      <c r="M15" s="18"/>
    </row>
    <row r="16" spans="1:13" ht="50.45" customHeight="1" x14ac:dyDescent="0.25">
      <c r="A16" s="9">
        <v>10</v>
      </c>
      <c r="B16" s="13" t="s">
        <v>32</v>
      </c>
      <c r="C16" s="48" t="s">
        <v>4</v>
      </c>
      <c r="D16" s="2" t="s">
        <v>11</v>
      </c>
      <c r="E16" s="73" t="s">
        <v>2</v>
      </c>
      <c r="F16" s="48" t="s">
        <v>53</v>
      </c>
      <c r="G16" s="19">
        <v>1</v>
      </c>
      <c r="H16" s="84">
        <v>1</v>
      </c>
      <c r="I16" s="38">
        <f t="shared" si="0"/>
        <v>0.95</v>
      </c>
      <c r="J16" s="29">
        <f t="shared" si="1"/>
        <v>100</v>
      </c>
      <c r="K16" s="56">
        <f t="shared" si="2"/>
        <v>61.94</v>
      </c>
      <c r="L16" s="56">
        <f t="shared" si="3"/>
        <v>61.94</v>
      </c>
      <c r="M16" s="18"/>
    </row>
    <row r="17" spans="1:13" ht="50.45" customHeight="1" x14ac:dyDescent="0.25">
      <c r="A17" s="9">
        <v>11</v>
      </c>
      <c r="B17" s="13" t="s">
        <v>33</v>
      </c>
      <c r="C17" s="48" t="s">
        <v>4</v>
      </c>
      <c r="D17" s="2" t="s">
        <v>11</v>
      </c>
      <c r="E17" s="73" t="s">
        <v>2</v>
      </c>
      <c r="F17" s="48" t="s">
        <v>53</v>
      </c>
      <c r="G17" s="19">
        <v>5</v>
      </c>
      <c r="H17" s="84">
        <v>3.8140000000000001</v>
      </c>
      <c r="I17" s="38">
        <f t="shared" si="0"/>
        <v>4.75</v>
      </c>
      <c r="J17" s="29">
        <f t="shared" si="1"/>
        <v>76.28</v>
      </c>
      <c r="K17" s="56">
        <f t="shared" si="2"/>
        <v>309.7</v>
      </c>
      <c r="L17" s="56">
        <f t="shared" si="3"/>
        <v>236.23916</v>
      </c>
      <c r="M17" s="18"/>
    </row>
    <row r="18" spans="1:13" ht="51" customHeight="1" x14ac:dyDescent="0.25">
      <c r="A18" s="9">
        <v>12</v>
      </c>
      <c r="B18" s="13" t="s">
        <v>34</v>
      </c>
      <c r="C18" s="48" t="s">
        <v>4</v>
      </c>
      <c r="D18" s="2" t="s">
        <v>11</v>
      </c>
      <c r="E18" s="73" t="s">
        <v>2</v>
      </c>
      <c r="F18" s="48" t="s">
        <v>53</v>
      </c>
      <c r="G18" s="31">
        <v>0.3</v>
      </c>
      <c r="H18" s="84">
        <v>0.22500000000000001</v>
      </c>
      <c r="I18" s="38">
        <f t="shared" si="0"/>
        <v>0.28499999999999998</v>
      </c>
      <c r="J18" s="29">
        <f t="shared" si="1"/>
        <v>75</v>
      </c>
      <c r="K18" s="56">
        <f t="shared" si="2"/>
        <v>18.581999999999997</v>
      </c>
      <c r="L18" s="56">
        <f t="shared" si="3"/>
        <v>13.936500000000001</v>
      </c>
      <c r="M18" s="18"/>
    </row>
    <row r="19" spans="1:13" ht="56.25" customHeight="1" x14ac:dyDescent="0.25">
      <c r="A19" s="9">
        <v>13</v>
      </c>
      <c r="B19" s="13" t="s">
        <v>35</v>
      </c>
      <c r="C19" s="48" t="s">
        <v>4</v>
      </c>
      <c r="D19" s="2" t="s">
        <v>11</v>
      </c>
      <c r="E19" s="73" t="s">
        <v>2</v>
      </c>
      <c r="F19" s="48" t="s">
        <v>53</v>
      </c>
      <c r="G19" s="19">
        <v>7</v>
      </c>
      <c r="H19" s="84">
        <v>5.25</v>
      </c>
      <c r="I19" s="38">
        <f t="shared" si="0"/>
        <v>6.65</v>
      </c>
      <c r="J19" s="29">
        <f t="shared" si="1"/>
        <v>75</v>
      </c>
      <c r="K19" s="56">
        <f t="shared" si="2"/>
        <v>433.58</v>
      </c>
      <c r="L19" s="56">
        <f t="shared" si="3"/>
        <v>325.185</v>
      </c>
      <c r="M19" s="18"/>
    </row>
    <row r="20" spans="1:13" ht="49.5" customHeight="1" x14ac:dyDescent="0.25">
      <c r="A20" s="9">
        <v>14</v>
      </c>
      <c r="B20" s="13" t="s">
        <v>36</v>
      </c>
      <c r="C20" s="48" t="s">
        <v>4</v>
      </c>
      <c r="D20" s="2" t="s">
        <v>11</v>
      </c>
      <c r="E20" s="73" t="s">
        <v>2</v>
      </c>
      <c r="F20" s="48" t="s">
        <v>53</v>
      </c>
      <c r="G20" s="19">
        <v>14</v>
      </c>
      <c r="H20" s="84">
        <v>10.5</v>
      </c>
      <c r="I20" s="38">
        <f t="shared" si="0"/>
        <v>13.3</v>
      </c>
      <c r="J20" s="18">
        <f t="shared" si="1"/>
        <v>75</v>
      </c>
      <c r="K20" s="56">
        <f t="shared" si="2"/>
        <v>867.16</v>
      </c>
      <c r="L20" s="56">
        <f t="shared" si="3"/>
        <v>650.37</v>
      </c>
      <c r="M20" s="18"/>
    </row>
    <row r="21" spans="1:13" ht="49.5" customHeight="1" x14ac:dyDescent="0.25">
      <c r="A21" s="9">
        <v>15</v>
      </c>
      <c r="B21" s="13" t="s">
        <v>37</v>
      </c>
      <c r="C21" s="48" t="s">
        <v>4</v>
      </c>
      <c r="D21" s="2" t="s">
        <v>11</v>
      </c>
      <c r="E21" s="73" t="s">
        <v>2</v>
      </c>
      <c r="F21" s="48" t="s">
        <v>53</v>
      </c>
      <c r="G21" s="19">
        <v>7</v>
      </c>
      <c r="H21" s="84">
        <v>5.25</v>
      </c>
      <c r="I21" s="38">
        <f t="shared" si="0"/>
        <v>6.65</v>
      </c>
      <c r="J21" s="18">
        <f t="shared" si="1"/>
        <v>75</v>
      </c>
      <c r="K21" s="56">
        <f t="shared" si="2"/>
        <v>433.58</v>
      </c>
      <c r="L21" s="56">
        <f t="shared" si="3"/>
        <v>325.185</v>
      </c>
      <c r="M21" s="18"/>
    </row>
    <row r="22" spans="1:13" ht="48.75" customHeight="1" x14ac:dyDescent="0.25">
      <c r="A22" s="9">
        <v>16</v>
      </c>
      <c r="B22" s="13" t="s">
        <v>38</v>
      </c>
      <c r="C22" s="48" t="s">
        <v>4</v>
      </c>
      <c r="D22" s="2" t="s">
        <v>11</v>
      </c>
      <c r="E22" s="73" t="s">
        <v>2</v>
      </c>
      <c r="F22" s="48" t="s">
        <v>53</v>
      </c>
      <c r="G22" s="19">
        <v>14</v>
      </c>
      <c r="H22" s="84">
        <v>9.702</v>
      </c>
      <c r="I22" s="38">
        <f t="shared" si="0"/>
        <v>13.3</v>
      </c>
      <c r="J22" s="18">
        <f t="shared" si="1"/>
        <v>69.3</v>
      </c>
      <c r="K22" s="56">
        <f t="shared" si="2"/>
        <v>867.16</v>
      </c>
      <c r="L22" s="56">
        <f t="shared" si="3"/>
        <v>600.94187999999997</v>
      </c>
      <c r="M22" s="18"/>
    </row>
    <row r="23" spans="1:13" ht="51" customHeight="1" x14ac:dyDescent="0.25">
      <c r="A23" s="9">
        <v>17</v>
      </c>
      <c r="B23" s="42" t="s">
        <v>40</v>
      </c>
      <c r="C23" s="48" t="s">
        <v>4</v>
      </c>
      <c r="D23" s="2" t="s">
        <v>11</v>
      </c>
      <c r="E23" s="73" t="s">
        <v>2</v>
      </c>
      <c r="F23" s="48" t="s">
        <v>53</v>
      </c>
      <c r="G23" s="19">
        <v>0</v>
      </c>
      <c r="H23" s="84">
        <v>0</v>
      </c>
      <c r="I23" s="38">
        <f t="shared" si="0"/>
        <v>0</v>
      </c>
      <c r="J23" s="18">
        <v>0</v>
      </c>
      <c r="K23" s="56">
        <f t="shared" si="2"/>
        <v>0</v>
      </c>
      <c r="L23" s="56">
        <f t="shared" si="3"/>
        <v>0</v>
      </c>
      <c r="M23" s="18"/>
    </row>
    <row r="24" spans="1:13" ht="53.45" customHeight="1" x14ac:dyDescent="0.25">
      <c r="A24" s="63">
        <v>18</v>
      </c>
      <c r="B24" s="69" t="s">
        <v>23</v>
      </c>
      <c r="C24" s="65" t="s">
        <v>4</v>
      </c>
      <c r="D24" s="66" t="s">
        <v>11</v>
      </c>
      <c r="E24" s="74" t="s">
        <v>2</v>
      </c>
      <c r="F24" s="65" t="s">
        <v>53</v>
      </c>
      <c r="G24" s="20">
        <f>SUM(G7:G23)</f>
        <v>74.3</v>
      </c>
      <c r="H24" s="85">
        <f>SUM(H7:H23)</f>
        <v>57.656999999999996</v>
      </c>
      <c r="I24" s="72">
        <f t="shared" si="0"/>
        <v>70.584999999999994</v>
      </c>
      <c r="J24" s="21">
        <f t="shared" si="1"/>
        <v>77.60026917900403</v>
      </c>
      <c r="K24" s="68">
        <f t="shared" si="2"/>
        <v>4602.1419999999998</v>
      </c>
      <c r="L24" s="68">
        <f t="shared" si="3"/>
        <v>3571.2745799999998</v>
      </c>
      <c r="M24" s="21"/>
    </row>
    <row r="26" spans="1:13" x14ac:dyDescent="0.25">
      <c r="B26" s="108"/>
      <c r="C26" s="108"/>
      <c r="D26" s="108"/>
      <c r="E26" s="108"/>
      <c r="F26" s="23"/>
      <c r="G26" s="23"/>
      <c r="H26" s="23"/>
      <c r="I26" s="23"/>
      <c r="J26" s="23"/>
      <c r="K26" s="23"/>
    </row>
    <row r="27" spans="1:13" x14ac:dyDescent="0.25">
      <c r="B27" s="108"/>
      <c r="C27" s="108"/>
      <c r="D27" s="108"/>
      <c r="E27" s="108"/>
      <c r="F27" s="23"/>
      <c r="G27" s="23"/>
      <c r="H27" s="23"/>
      <c r="I27" s="23"/>
      <c r="J27" s="23"/>
      <c r="K27" s="23"/>
    </row>
    <row r="28" spans="1:13" x14ac:dyDescent="0.25">
      <c r="B28" s="108"/>
      <c r="C28" s="108"/>
      <c r="D28" s="108"/>
      <c r="E28" s="108"/>
      <c r="F28" s="23"/>
      <c r="G28" s="23"/>
      <c r="H28" s="109"/>
      <c r="I28" s="109"/>
      <c r="J28" s="109"/>
      <c r="K28" s="109"/>
    </row>
    <row r="29" spans="1:13" x14ac:dyDescent="0.25">
      <c r="B29" s="24"/>
      <c r="C29" s="24"/>
      <c r="D29" s="23"/>
      <c r="E29" s="23"/>
      <c r="F29" s="23"/>
      <c r="G29" s="23"/>
      <c r="H29" s="23"/>
      <c r="I29" s="23"/>
      <c r="J29" s="23"/>
      <c r="K29" s="23"/>
    </row>
    <row r="30" spans="1:13" x14ac:dyDescent="0.25">
      <c r="B30" s="25"/>
      <c r="C30" s="25"/>
      <c r="D30" s="23"/>
      <c r="E30" s="23"/>
      <c r="F30" s="23"/>
      <c r="G30" s="23"/>
      <c r="H30" s="23"/>
      <c r="I30" s="23"/>
      <c r="J30" s="23"/>
      <c r="K30" s="23"/>
    </row>
    <row r="31" spans="1:13" x14ac:dyDescent="0.25">
      <c r="B31" s="25"/>
      <c r="C31" s="25"/>
      <c r="D31" s="23"/>
      <c r="E31" s="23"/>
      <c r="F31" s="23"/>
      <c r="G31" s="23"/>
      <c r="H31" s="23"/>
      <c r="I31" s="23"/>
      <c r="J31" s="23"/>
      <c r="K31" s="23"/>
    </row>
    <row r="32" spans="1:13" x14ac:dyDescent="0.25">
      <c r="B32" s="24"/>
      <c r="C32" s="24"/>
      <c r="D32" s="23"/>
      <c r="E32" s="23"/>
      <c r="F32" s="23"/>
      <c r="G32" s="23"/>
      <c r="H32" s="23"/>
      <c r="I32" s="23"/>
      <c r="J32" s="23"/>
      <c r="K32" s="23"/>
    </row>
  </sheetData>
  <mergeCells count="18">
    <mergeCell ref="M4:M5"/>
    <mergeCell ref="J4:J5"/>
    <mergeCell ref="C4:C5"/>
    <mergeCell ref="E4:E5"/>
    <mergeCell ref="I4:I5"/>
    <mergeCell ref="K4:L4"/>
    <mergeCell ref="B26:E26"/>
    <mergeCell ref="B27:E27"/>
    <mergeCell ref="B28:E28"/>
    <mergeCell ref="H28:K28"/>
    <mergeCell ref="D1:K1"/>
    <mergeCell ref="D3:H3"/>
    <mergeCell ref="A2:K2"/>
    <mergeCell ref="A4:A5"/>
    <mergeCell ref="B4:B5"/>
    <mergeCell ref="D4:D5"/>
    <mergeCell ref="F4:F5"/>
    <mergeCell ref="G4:H4"/>
  </mergeCells>
  <pageMargins left="0.70866141732283472" right="0.51181102362204722" top="0.74803149606299213" bottom="0.35433070866141736" header="0.31496062992125984" footer="0.31496062992125984"/>
  <pageSetup paperSize="9" scale="8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topLeftCell="A19" workbookViewId="0">
      <selection activeCell="E34" sqref="E34"/>
    </sheetView>
  </sheetViews>
  <sheetFormatPr defaultRowHeight="15" x14ac:dyDescent="0.25"/>
  <cols>
    <col min="1" max="1" width="4" customWidth="1"/>
    <col min="2" max="2" width="19.140625" style="14" customWidth="1"/>
    <col min="3" max="3" width="30.42578125" style="14" customWidth="1"/>
    <col min="4" max="4" width="11.28515625" customWidth="1"/>
    <col min="5" max="5" width="27" customWidth="1"/>
    <col min="6" max="6" width="9.7109375" customWidth="1"/>
    <col min="7" max="7" width="7.5703125" customWidth="1"/>
    <col min="8" max="8" width="7.42578125" customWidth="1"/>
    <col min="9" max="9" width="12.28515625" customWidth="1"/>
  </cols>
  <sheetData>
    <row r="1" spans="1:13" ht="15.75" x14ac:dyDescent="0.25">
      <c r="D1" s="96" t="s">
        <v>21</v>
      </c>
      <c r="E1" s="96"/>
      <c r="F1" s="96"/>
      <c r="G1" s="96"/>
      <c r="H1" s="96"/>
      <c r="I1" s="96"/>
      <c r="J1" s="96"/>
      <c r="K1" s="96"/>
    </row>
    <row r="2" spans="1:13" ht="35.25" customHeight="1" x14ac:dyDescent="0.25">
      <c r="A2" s="97" t="s">
        <v>74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3" ht="15.75" x14ac:dyDescent="0.25">
      <c r="A3" s="12"/>
      <c r="B3" s="12"/>
      <c r="C3" s="12"/>
      <c r="D3" s="106" t="s">
        <v>13</v>
      </c>
      <c r="E3" s="106"/>
      <c r="F3" s="106"/>
      <c r="G3" s="106"/>
      <c r="H3" s="106"/>
      <c r="I3" s="49"/>
      <c r="J3" s="12"/>
      <c r="K3" s="12"/>
      <c r="L3" s="12"/>
      <c r="M3" s="12"/>
    </row>
    <row r="4" spans="1:13" ht="129.75" customHeight="1" x14ac:dyDescent="0.25">
      <c r="A4" s="98" t="s">
        <v>16</v>
      </c>
      <c r="B4" s="98" t="s">
        <v>52</v>
      </c>
      <c r="C4" s="100" t="s">
        <v>49</v>
      </c>
      <c r="D4" s="98" t="s">
        <v>50</v>
      </c>
      <c r="E4" s="98" t="s">
        <v>61</v>
      </c>
      <c r="F4" s="98" t="s">
        <v>15</v>
      </c>
      <c r="G4" s="98" t="s">
        <v>43</v>
      </c>
      <c r="H4" s="98"/>
      <c r="I4" s="100" t="s">
        <v>54</v>
      </c>
      <c r="J4" s="98" t="s">
        <v>68</v>
      </c>
      <c r="K4" s="104" t="s">
        <v>69</v>
      </c>
      <c r="L4" s="105"/>
      <c r="M4" s="113" t="s">
        <v>58</v>
      </c>
    </row>
    <row r="5" spans="1:13" ht="36.75" customHeight="1" x14ac:dyDescent="0.25">
      <c r="A5" s="98"/>
      <c r="B5" s="98"/>
      <c r="C5" s="101"/>
      <c r="D5" s="98"/>
      <c r="E5" s="98"/>
      <c r="F5" s="98"/>
      <c r="G5" s="48" t="s">
        <v>17</v>
      </c>
      <c r="H5" s="86" t="s">
        <v>18</v>
      </c>
      <c r="I5" s="101"/>
      <c r="J5" s="98"/>
      <c r="K5" s="80" t="s">
        <v>17</v>
      </c>
      <c r="L5" s="80" t="s">
        <v>18</v>
      </c>
      <c r="M5" s="114"/>
    </row>
    <row r="6" spans="1:13" ht="22.5" customHeight="1" x14ac:dyDescent="0.25">
      <c r="A6" s="48">
        <v>1</v>
      </c>
      <c r="B6" s="48">
        <v>2</v>
      </c>
      <c r="C6" s="51">
        <v>3</v>
      </c>
      <c r="D6" s="48">
        <v>4</v>
      </c>
      <c r="E6" s="48">
        <v>5</v>
      </c>
      <c r="F6" s="48">
        <v>6</v>
      </c>
      <c r="G6" s="48">
        <v>7</v>
      </c>
      <c r="H6" s="86">
        <v>8</v>
      </c>
      <c r="I6" s="51">
        <v>9</v>
      </c>
      <c r="J6" s="48">
        <v>10</v>
      </c>
      <c r="K6" s="80">
        <v>11</v>
      </c>
      <c r="L6" s="80">
        <v>12</v>
      </c>
      <c r="M6" s="57">
        <v>13</v>
      </c>
    </row>
    <row r="7" spans="1:13" ht="45" customHeight="1" x14ac:dyDescent="0.25">
      <c r="A7" s="9">
        <v>1</v>
      </c>
      <c r="B7" s="27" t="s">
        <v>22</v>
      </c>
      <c r="C7" s="48" t="s">
        <v>42</v>
      </c>
      <c r="D7" s="2" t="s">
        <v>41</v>
      </c>
      <c r="E7" s="48" t="s">
        <v>42</v>
      </c>
      <c r="F7" s="26" t="s">
        <v>67</v>
      </c>
      <c r="G7" s="17">
        <v>0</v>
      </c>
      <c r="H7" s="83">
        <v>0</v>
      </c>
      <c r="I7" s="38">
        <f>G7*95/100</f>
        <v>0</v>
      </c>
      <c r="J7" s="18">
        <v>0</v>
      </c>
      <c r="K7" s="56">
        <f>G7*39.48</f>
        <v>0</v>
      </c>
      <c r="L7" s="56">
        <f>H7*39.48</f>
        <v>0</v>
      </c>
      <c r="M7" s="18"/>
    </row>
    <row r="8" spans="1:13" ht="45" customHeight="1" x14ac:dyDescent="0.25">
      <c r="A8" s="9">
        <v>2</v>
      </c>
      <c r="B8" s="27" t="s">
        <v>24</v>
      </c>
      <c r="C8" s="48" t="s">
        <v>42</v>
      </c>
      <c r="D8" s="2" t="s">
        <v>41</v>
      </c>
      <c r="E8" s="48" t="s">
        <v>42</v>
      </c>
      <c r="F8" s="44" t="s">
        <v>67</v>
      </c>
      <c r="G8" s="19">
        <v>0</v>
      </c>
      <c r="H8" s="84">
        <v>0</v>
      </c>
      <c r="I8" s="38">
        <f t="shared" ref="I8:I24" si="0">G8*95/100</f>
        <v>0</v>
      </c>
      <c r="J8" s="18">
        <v>0</v>
      </c>
      <c r="K8" s="56">
        <f t="shared" ref="K8:K24" si="1">G8*39.48</f>
        <v>0</v>
      </c>
      <c r="L8" s="56">
        <f t="shared" ref="L8:L24" si="2">H8*39.48</f>
        <v>0</v>
      </c>
      <c r="M8" s="18"/>
    </row>
    <row r="9" spans="1:13" ht="45" customHeight="1" x14ac:dyDescent="0.25">
      <c r="A9" s="9">
        <v>3</v>
      </c>
      <c r="B9" s="27" t="s">
        <v>25</v>
      </c>
      <c r="C9" s="48" t="s">
        <v>42</v>
      </c>
      <c r="D9" s="2" t="s">
        <v>41</v>
      </c>
      <c r="E9" s="48" t="s">
        <v>42</v>
      </c>
      <c r="F9" s="44" t="s">
        <v>67</v>
      </c>
      <c r="G9" s="19">
        <v>0</v>
      </c>
      <c r="H9" s="84">
        <v>0</v>
      </c>
      <c r="I9" s="38">
        <f t="shared" si="0"/>
        <v>0</v>
      </c>
      <c r="J9" s="18">
        <v>0</v>
      </c>
      <c r="K9" s="56">
        <f t="shared" si="1"/>
        <v>0</v>
      </c>
      <c r="L9" s="56">
        <f t="shared" si="2"/>
        <v>0</v>
      </c>
      <c r="M9" s="18"/>
    </row>
    <row r="10" spans="1:13" ht="45" customHeight="1" x14ac:dyDescent="0.25">
      <c r="A10" s="9">
        <v>4</v>
      </c>
      <c r="B10" s="27" t="s">
        <v>26</v>
      </c>
      <c r="C10" s="48" t="s">
        <v>42</v>
      </c>
      <c r="D10" s="2" t="s">
        <v>41</v>
      </c>
      <c r="E10" s="48" t="s">
        <v>42</v>
      </c>
      <c r="F10" s="44" t="s">
        <v>67</v>
      </c>
      <c r="G10" s="28">
        <v>0</v>
      </c>
      <c r="H10" s="84">
        <v>0</v>
      </c>
      <c r="I10" s="38">
        <f t="shared" si="0"/>
        <v>0</v>
      </c>
      <c r="J10" s="18">
        <v>0</v>
      </c>
      <c r="K10" s="56">
        <f t="shared" si="1"/>
        <v>0</v>
      </c>
      <c r="L10" s="56">
        <f t="shared" si="2"/>
        <v>0</v>
      </c>
      <c r="M10" s="18"/>
    </row>
    <row r="11" spans="1:13" ht="45" customHeight="1" x14ac:dyDescent="0.25">
      <c r="A11" s="9">
        <v>5</v>
      </c>
      <c r="B11" s="27" t="s">
        <v>27</v>
      </c>
      <c r="C11" s="48" t="s">
        <v>42</v>
      </c>
      <c r="D11" s="2" t="s">
        <v>41</v>
      </c>
      <c r="E11" s="48" t="s">
        <v>42</v>
      </c>
      <c r="F11" s="44" t="s">
        <v>67</v>
      </c>
      <c r="G11" s="28">
        <v>0</v>
      </c>
      <c r="H11" s="84">
        <v>0</v>
      </c>
      <c r="I11" s="38">
        <f t="shared" si="0"/>
        <v>0</v>
      </c>
      <c r="J11" s="18">
        <v>0</v>
      </c>
      <c r="K11" s="56">
        <f t="shared" si="1"/>
        <v>0</v>
      </c>
      <c r="L11" s="56">
        <f t="shared" si="2"/>
        <v>0</v>
      </c>
      <c r="M11" s="18"/>
    </row>
    <row r="12" spans="1:13" ht="45" customHeight="1" x14ac:dyDescent="0.25">
      <c r="A12" s="9">
        <v>6</v>
      </c>
      <c r="B12" s="27" t="s">
        <v>28</v>
      </c>
      <c r="C12" s="48" t="s">
        <v>42</v>
      </c>
      <c r="D12" s="2" t="s">
        <v>41</v>
      </c>
      <c r="E12" s="48" t="s">
        <v>42</v>
      </c>
      <c r="F12" s="44" t="s">
        <v>67</v>
      </c>
      <c r="G12" s="19">
        <v>0</v>
      </c>
      <c r="H12" s="84">
        <v>0</v>
      </c>
      <c r="I12" s="38">
        <f t="shared" si="0"/>
        <v>0</v>
      </c>
      <c r="J12" s="18">
        <v>0</v>
      </c>
      <c r="K12" s="56">
        <f t="shared" si="1"/>
        <v>0</v>
      </c>
      <c r="L12" s="56">
        <f t="shared" si="2"/>
        <v>0</v>
      </c>
      <c r="M12" s="18"/>
    </row>
    <row r="13" spans="1:13" ht="45" customHeight="1" x14ac:dyDescent="0.25">
      <c r="A13" s="9">
        <v>7</v>
      </c>
      <c r="B13" s="27" t="s">
        <v>29</v>
      </c>
      <c r="C13" s="48" t="s">
        <v>42</v>
      </c>
      <c r="D13" s="2" t="s">
        <v>41</v>
      </c>
      <c r="E13" s="48" t="s">
        <v>42</v>
      </c>
      <c r="F13" s="44" t="s">
        <v>67</v>
      </c>
      <c r="G13" s="19">
        <v>0</v>
      </c>
      <c r="H13" s="84">
        <v>0</v>
      </c>
      <c r="I13" s="38">
        <f t="shared" si="0"/>
        <v>0</v>
      </c>
      <c r="J13" s="18">
        <v>0</v>
      </c>
      <c r="K13" s="56">
        <f t="shared" si="1"/>
        <v>0</v>
      </c>
      <c r="L13" s="56">
        <f t="shared" si="2"/>
        <v>0</v>
      </c>
      <c r="M13" s="18"/>
    </row>
    <row r="14" spans="1:13" ht="45" customHeight="1" x14ac:dyDescent="0.25">
      <c r="A14" s="9">
        <v>8</v>
      </c>
      <c r="B14" s="27" t="s">
        <v>30</v>
      </c>
      <c r="C14" s="48" t="s">
        <v>42</v>
      </c>
      <c r="D14" s="2" t="s">
        <v>41</v>
      </c>
      <c r="E14" s="48" t="s">
        <v>42</v>
      </c>
      <c r="F14" s="44" t="s">
        <v>67</v>
      </c>
      <c r="G14" s="19">
        <v>0</v>
      </c>
      <c r="H14" s="84">
        <v>0</v>
      </c>
      <c r="I14" s="38">
        <f t="shared" si="0"/>
        <v>0</v>
      </c>
      <c r="J14" s="18">
        <v>0</v>
      </c>
      <c r="K14" s="56">
        <f t="shared" si="1"/>
        <v>0</v>
      </c>
      <c r="L14" s="56">
        <f t="shared" si="2"/>
        <v>0</v>
      </c>
      <c r="M14" s="18"/>
    </row>
    <row r="15" spans="1:13" ht="45" customHeight="1" x14ac:dyDescent="0.25">
      <c r="A15" s="9">
        <v>9</v>
      </c>
      <c r="B15" s="27" t="s">
        <v>31</v>
      </c>
      <c r="C15" s="48" t="s">
        <v>42</v>
      </c>
      <c r="D15" s="2" t="s">
        <v>41</v>
      </c>
      <c r="E15" s="48" t="s">
        <v>42</v>
      </c>
      <c r="F15" s="44" t="s">
        <v>67</v>
      </c>
      <c r="G15" s="28">
        <v>0</v>
      </c>
      <c r="H15" s="84">
        <v>0</v>
      </c>
      <c r="I15" s="38">
        <f t="shared" si="0"/>
        <v>0</v>
      </c>
      <c r="J15" s="18">
        <v>0</v>
      </c>
      <c r="K15" s="56">
        <f t="shared" si="1"/>
        <v>0</v>
      </c>
      <c r="L15" s="56">
        <f t="shared" si="2"/>
        <v>0</v>
      </c>
      <c r="M15" s="18"/>
    </row>
    <row r="16" spans="1:13" ht="45" customHeight="1" x14ac:dyDescent="0.25">
      <c r="A16" s="9">
        <v>10</v>
      </c>
      <c r="B16" s="27" t="s">
        <v>32</v>
      </c>
      <c r="C16" s="48" t="s">
        <v>42</v>
      </c>
      <c r="D16" s="2" t="s">
        <v>41</v>
      </c>
      <c r="E16" s="48" t="s">
        <v>42</v>
      </c>
      <c r="F16" s="44" t="s">
        <v>67</v>
      </c>
      <c r="G16" s="28">
        <v>0</v>
      </c>
      <c r="H16" s="84">
        <v>0</v>
      </c>
      <c r="I16" s="38">
        <f t="shared" si="0"/>
        <v>0</v>
      </c>
      <c r="J16" s="18">
        <v>0</v>
      </c>
      <c r="K16" s="56">
        <f t="shared" si="1"/>
        <v>0</v>
      </c>
      <c r="L16" s="56">
        <f t="shared" si="2"/>
        <v>0</v>
      </c>
      <c r="M16" s="18"/>
    </row>
    <row r="17" spans="1:13" ht="45" customHeight="1" x14ac:dyDescent="0.25">
      <c r="A17" s="9">
        <v>11</v>
      </c>
      <c r="B17" s="27" t="s">
        <v>33</v>
      </c>
      <c r="C17" s="48" t="s">
        <v>42</v>
      </c>
      <c r="D17" s="2" t="s">
        <v>41</v>
      </c>
      <c r="E17" s="48" t="s">
        <v>42</v>
      </c>
      <c r="F17" s="44" t="s">
        <v>67</v>
      </c>
      <c r="G17" s="28">
        <v>0</v>
      </c>
      <c r="H17" s="84">
        <v>0</v>
      </c>
      <c r="I17" s="38">
        <f t="shared" si="0"/>
        <v>0</v>
      </c>
      <c r="J17" s="18">
        <v>0</v>
      </c>
      <c r="K17" s="56">
        <f t="shared" si="1"/>
        <v>0</v>
      </c>
      <c r="L17" s="56">
        <f t="shared" si="2"/>
        <v>0</v>
      </c>
      <c r="M17" s="18"/>
    </row>
    <row r="18" spans="1:13" ht="45" customHeight="1" x14ac:dyDescent="0.25">
      <c r="A18" s="9">
        <v>12</v>
      </c>
      <c r="B18" s="27" t="s">
        <v>34</v>
      </c>
      <c r="C18" s="48" t="s">
        <v>42</v>
      </c>
      <c r="D18" s="2" t="s">
        <v>41</v>
      </c>
      <c r="E18" s="48" t="s">
        <v>42</v>
      </c>
      <c r="F18" s="44" t="s">
        <v>67</v>
      </c>
      <c r="G18" s="19">
        <v>0</v>
      </c>
      <c r="H18" s="84">
        <v>0</v>
      </c>
      <c r="I18" s="38">
        <f t="shared" si="0"/>
        <v>0</v>
      </c>
      <c r="J18" s="18">
        <v>0</v>
      </c>
      <c r="K18" s="56">
        <f t="shared" si="1"/>
        <v>0</v>
      </c>
      <c r="L18" s="56">
        <f t="shared" si="2"/>
        <v>0</v>
      </c>
      <c r="M18" s="18"/>
    </row>
    <row r="19" spans="1:13" ht="45" customHeight="1" x14ac:dyDescent="0.25">
      <c r="A19" s="9">
        <v>13</v>
      </c>
      <c r="B19" s="27" t="s">
        <v>35</v>
      </c>
      <c r="C19" s="48" t="s">
        <v>42</v>
      </c>
      <c r="D19" s="2" t="s">
        <v>41</v>
      </c>
      <c r="E19" s="48" t="s">
        <v>42</v>
      </c>
      <c r="F19" s="44" t="s">
        <v>67</v>
      </c>
      <c r="G19" s="31">
        <v>69.106999999999999</v>
      </c>
      <c r="H19" s="84">
        <v>51.75</v>
      </c>
      <c r="I19" s="38">
        <f t="shared" si="0"/>
        <v>65.651650000000004</v>
      </c>
      <c r="J19" s="29">
        <f t="shared" ref="J19:J24" si="3">H19/G19*100</f>
        <v>74.883875728942073</v>
      </c>
      <c r="K19" s="56">
        <f t="shared" si="1"/>
        <v>2728.3443599999996</v>
      </c>
      <c r="L19" s="56">
        <f t="shared" si="2"/>
        <v>2043.09</v>
      </c>
      <c r="M19" s="18"/>
    </row>
    <row r="20" spans="1:13" ht="45" customHeight="1" x14ac:dyDescent="0.25">
      <c r="A20" s="9">
        <v>14</v>
      </c>
      <c r="B20" s="27" t="s">
        <v>36</v>
      </c>
      <c r="C20" s="48" t="s">
        <v>42</v>
      </c>
      <c r="D20" s="2" t="s">
        <v>41</v>
      </c>
      <c r="E20" s="48" t="s">
        <v>42</v>
      </c>
      <c r="F20" s="44" t="s">
        <v>67</v>
      </c>
      <c r="G20" s="95">
        <v>205.81100000000001</v>
      </c>
      <c r="H20" s="84">
        <v>145.5</v>
      </c>
      <c r="I20" s="38">
        <f t="shared" si="0"/>
        <v>195.52045000000001</v>
      </c>
      <c r="J20" s="29">
        <f t="shared" si="3"/>
        <v>70.695929760799956</v>
      </c>
      <c r="K20" s="56">
        <f t="shared" si="1"/>
        <v>8125.4182799999999</v>
      </c>
      <c r="L20" s="56">
        <f t="shared" si="2"/>
        <v>5744.3399999999992</v>
      </c>
      <c r="M20" s="18"/>
    </row>
    <row r="21" spans="1:13" ht="45" customHeight="1" x14ac:dyDescent="0.25">
      <c r="A21" s="9">
        <v>15</v>
      </c>
      <c r="B21" s="27" t="s">
        <v>37</v>
      </c>
      <c r="C21" s="48" t="s">
        <v>42</v>
      </c>
      <c r="D21" s="2" t="s">
        <v>41</v>
      </c>
      <c r="E21" s="48" t="s">
        <v>42</v>
      </c>
      <c r="F21" s="44" t="s">
        <v>67</v>
      </c>
      <c r="G21" s="19">
        <v>0</v>
      </c>
      <c r="H21" s="84">
        <v>0</v>
      </c>
      <c r="I21" s="38">
        <f t="shared" si="0"/>
        <v>0</v>
      </c>
      <c r="J21" s="29">
        <v>0</v>
      </c>
      <c r="K21" s="56">
        <f t="shared" si="1"/>
        <v>0</v>
      </c>
      <c r="L21" s="56">
        <f t="shared" si="2"/>
        <v>0</v>
      </c>
      <c r="M21" s="18"/>
    </row>
    <row r="22" spans="1:13" ht="45" customHeight="1" x14ac:dyDescent="0.25">
      <c r="A22" s="9">
        <v>16</v>
      </c>
      <c r="B22" s="27" t="s">
        <v>38</v>
      </c>
      <c r="C22" s="48" t="s">
        <v>42</v>
      </c>
      <c r="D22" s="2" t="s">
        <v>41</v>
      </c>
      <c r="E22" s="48" t="s">
        <v>42</v>
      </c>
      <c r="F22" s="44" t="s">
        <v>67</v>
      </c>
      <c r="G22" s="19">
        <v>65.510000000000005</v>
      </c>
      <c r="H22" s="84">
        <v>49.609000000000002</v>
      </c>
      <c r="I22" s="38">
        <f t="shared" si="0"/>
        <v>62.234500000000004</v>
      </c>
      <c r="J22" s="29">
        <f t="shared" si="3"/>
        <v>75.727369867195847</v>
      </c>
      <c r="K22" s="56">
        <f t="shared" si="1"/>
        <v>2586.3348000000001</v>
      </c>
      <c r="L22" s="56">
        <f t="shared" si="2"/>
        <v>1958.56332</v>
      </c>
      <c r="M22" s="18"/>
    </row>
    <row r="23" spans="1:13" ht="45" customHeight="1" x14ac:dyDescent="0.25">
      <c r="A23" s="9">
        <v>17</v>
      </c>
      <c r="B23" s="42" t="s">
        <v>40</v>
      </c>
      <c r="C23" s="48" t="s">
        <v>42</v>
      </c>
      <c r="D23" s="2" t="s">
        <v>41</v>
      </c>
      <c r="E23" s="48" t="s">
        <v>42</v>
      </c>
      <c r="F23" s="44" t="s">
        <v>67</v>
      </c>
      <c r="G23" s="19">
        <v>0</v>
      </c>
      <c r="H23" s="84">
        <v>0</v>
      </c>
      <c r="I23" s="38">
        <f t="shared" si="0"/>
        <v>0</v>
      </c>
      <c r="J23" s="29">
        <v>0</v>
      </c>
      <c r="K23" s="56">
        <f t="shared" si="1"/>
        <v>0</v>
      </c>
      <c r="L23" s="56">
        <f t="shared" si="2"/>
        <v>0</v>
      </c>
      <c r="M23" s="18"/>
    </row>
    <row r="24" spans="1:13" ht="45" customHeight="1" x14ac:dyDescent="0.25">
      <c r="A24" s="63">
        <v>18</v>
      </c>
      <c r="B24" s="69" t="s">
        <v>23</v>
      </c>
      <c r="C24" s="65" t="s">
        <v>42</v>
      </c>
      <c r="D24" s="66" t="s">
        <v>41</v>
      </c>
      <c r="E24" s="65" t="s">
        <v>42</v>
      </c>
      <c r="F24" s="71" t="s">
        <v>67</v>
      </c>
      <c r="G24" s="20">
        <f>SUM(G7:G23)</f>
        <v>340.428</v>
      </c>
      <c r="H24" s="85">
        <f>SUM(H7:H22)</f>
        <v>246.85900000000001</v>
      </c>
      <c r="I24" s="72">
        <f t="shared" si="0"/>
        <v>323.40660000000003</v>
      </c>
      <c r="J24" s="21">
        <f t="shared" si="3"/>
        <v>72.514305521284967</v>
      </c>
      <c r="K24" s="68">
        <f t="shared" si="1"/>
        <v>13440.09744</v>
      </c>
      <c r="L24" s="68">
        <f t="shared" si="2"/>
        <v>9745.9933199999996</v>
      </c>
      <c r="M24" s="21"/>
    </row>
    <row r="26" spans="1:13" x14ac:dyDescent="0.25">
      <c r="B26" s="108"/>
      <c r="C26" s="108"/>
      <c r="D26" s="108"/>
      <c r="E26" s="23"/>
      <c r="F26" s="23"/>
      <c r="G26" s="23"/>
      <c r="H26" s="23"/>
      <c r="I26" s="23"/>
      <c r="J26" s="23"/>
      <c r="K26" s="23"/>
      <c r="L26" s="23"/>
      <c r="M26" s="23"/>
    </row>
    <row r="27" spans="1:13" x14ac:dyDescent="0.25">
      <c r="B27" s="108"/>
      <c r="C27" s="108"/>
      <c r="D27" s="108"/>
      <c r="E27" s="23"/>
      <c r="F27" s="23"/>
      <c r="G27" s="23"/>
      <c r="H27" s="23"/>
      <c r="I27" s="23"/>
      <c r="J27" s="23"/>
      <c r="K27" s="23"/>
      <c r="L27" s="23"/>
      <c r="M27" s="23"/>
    </row>
    <row r="28" spans="1:13" x14ac:dyDescent="0.25">
      <c r="B28" s="108"/>
      <c r="C28" s="108"/>
      <c r="D28" s="108"/>
      <c r="E28" s="23"/>
      <c r="F28" s="23"/>
      <c r="G28" s="23"/>
      <c r="H28" s="109"/>
      <c r="I28" s="109"/>
      <c r="J28" s="109"/>
      <c r="K28" s="109"/>
    </row>
    <row r="29" spans="1:13" x14ac:dyDescent="0.25">
      <c r="B29" s="24"/>
      <c r="C29" s="24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0" spans="1:13" x14ac:dyDescent="0.25">
      <c r="B30" s="25"/>
      <c r="C30" s="25"/>
      <c r="D30" s="23"/>
      <c r="E30" s="23"/>
      <c r="F30" s="23"/>
      <c r="G30" s="23"/>
      <c r="H30" s="23"/>
      <c r="I30" s="23"/>
      <c r="J30" s="23"/>
      <c r="K30" s="23"/>
      <c r="L30" s="23"/>
      <c r="M30" s="23"/>
    </row>
    <row r="31" spans="1:13" x14ac:dyDescent="0.25">
      <c r="B31" s="25"/>
      <c r="C31" s="25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1:13" x14ac:dyDescent="0.25">
      <c r="B32" s="24"/>
      <c r="C32" s="24"/>
      <c r="D32" s="23"/>
      <c r="E32" s="23"/>
      <c r="F32" s="23"/>
      <c r="G32" s="23"/>
      <c r="H32" s="23"/>
      <c r="I32" s="23"/>
      <c r="J32" s="23"/>
      <c r="K32" s="23"/>
      <c r="L32" s="23"/>
      <c r="M32" s="23"/>
    </row>
  </sheetData>
  <mergeCells count="18">
    <mergeCell ref="M4:M5"/>
    <mergeCell ref="J4:J5"/>
    <mergeCell ref="A2:M2"/>
    <mergeCell ref="K4:L4"/>
    <mergeCell ref="A4:A5"/>
    <mergeCell ref="H28:K28"/>
    <mergeCell ref="B26:D26"/>
    <mergeCell ref="B27:D27"/>
    <mergeCell ref="B28:D28"/>
    <mergeCell ref="D1:K1"/>
    <mergeCell ref="D3:H3"/>
    <mergeCell ref="B4:B5"/>
    <mergeCell ref="D4:D5"/>
    <mergeCell ref="E4:E5"/>
    <mergeCell ref="F4:F5"/>
    <mergeCell ref="G4:H4"/>
    <mergeCell ref="C4:C5"/>
    <mergeCell ref="I4:I5"/>
  </mergeCells>
  <pageMargins left="0.51181102362204722" right="0.31496062992125984" top="0.55118110236220474" bottom="0.35433070866141736" header="0.31496062992125984" footer="0.31496062992125984"/>
  <pageSetup paperSize="9" scale="8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N4" sqref="N4"/>
    </sheetView>
  </sheetViews>
  <sheetFormatPr defaultRowHeight="15" x14ac:dyDescent="0.25"/>
  <cols>
    <col min="1" max="1" width="4" customWidth="1"/>
    <col min="2" max="2" width="19.140625" style="14" customWidth="1"/>
    <col min="3" max="3" width="37.5703125" style="14" customWidth="1"/>
    <col min="4" max="4" width="12.5703125" customWidth="1"/>
    <col min="5" max="5" width="23" customWidth="1"/>
    <col min="6" max="6" width="9.7109375" customWidth="1"/>
    <col min="7" max="7" width="7.5703125" customWidth="1"/>
    <col min="8" max="8" width="7.42578125" customWidth="1"/>
    <col min="9" max="9" width="14.42578125" customWidth="1"/>
    <col min="11" max="12" width="8.42578125" customWidth="1"/>
  </cols>
  <sheetData>
    <row r="1" spans="1:13" ht="15.75" x14ac:dyDescent="0.25">
      <c r="D1" s="96" t="s">
        <v>21</v>
      </c>
      <c r="E1" s="96"/>
      <c r="F1" s="96"/>
      <c r="G1" s="96"/>
      <c r="H1" s="96"/>
      <c r="I1" s="96"/>
      <c r="J1" s="96"/>
      <c r="K1" s="96"/>
    </row>
    <row r="2" spans="1:13" ht="34.5" customHeight="1" x14ac:dyDescent="0.25">
      <c r="A2" s="97" t="s">
        <v>73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3" ht="15.75" x14ac:dyDescent="0.25">
      <c r="A3" s="12"/>
      <c r="B3" s="12"/>
      <c r="C3" s="12"/>
      <c r="D3" s="106" t="s">
        <v>13</v>
      </c>
      <c r="E3" s="106"/>
      <c r="F3" s="106"/>
      <c r="G3" s="106"/>
      <c r="H3" s="106"/>
      <c r="I3" s="49"/>
      <c r="J3" s="12"/>
      <c r="K3" s="12"/>
      <c r="L3" s="12"/>
      <c r="M3" s="12"/>
    </row>
    <row r="4" spans="1:13" ht="141.75" customHeight="1" x14ac:dyDescent="0.25">
      <c r="A4" s="98" t="s">
        <v>16</v>
      </c>
      <c r="B4" s="98" t="s">
        <v>52</v>
      </c>
      <c r="C4" s="100" t="s">
        <v>49</v>
      </c>
      <c r="D4" s="98" t="s">
        <v>50</v>
      </c>
      <c r="E4" s="98" t="s">
        <v>51</v>
      </c>
      <c r="F4" s="98" t="s">
        <v>15</v>
      </c>
      <c r="G4" s="98" t="s">
        <v>43</v>
      </c>
      <c r="H4" s="98"/>
      <c r="I4" s="100" t="s">
        <v>54</v>
      </c>
      <c r="J4" s="100" t="s">
        <v>19</v>
      </c>
      <c r="K4" s="104" t="s">
        <v>69</v>
      </c>
      <c r="L4" s="105"/>
      <c r="M4" s="113" t="s">
        <v>58</v>
      </c>
    </row>
    <row r="5" spans="1:13" ht="27" customHeight="1" x14ac:dyDescent="0.25">
      <c r="A5" s="98"/>
      <c r="B5" s="98"/>
      <c r="C5" s="101"/>
      <c r="D5" s="98"/>
      <c r="E5" s="98"/>
      <c r="F5" s="98"/>
      <c r="G5" s="48" t="s">
        <v>17</v>
      </c>
      <c r="H5" s="48" t="s">
        <v>18</v>
      </c>
      <c r="I5" s="101"/>
      <c r="J5" s="101"/>
      <c r="K5" s="80" t="s">
        <v>17</v>
      </c>
      <c r="L5" s="80" t="s">
        <v>18</v>
      </c>
      <c r="M5" s="114"/>
    </row>
    <row r="6" spans="1:13" ht="20.25" customHeight="1" x14ac:dyDescent="0.25">
      <c r="A6" s="48">
        <v>1</v>
      </c>
      <c r="B6" s="48">
        <v>2</v>
      </c>
      <c r="C6" s="51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51">
        <v>9</v>
      </c>
      <c r="J6" s="51">
        <v>10</v>
      </c>
      <c r="K6" s="80">
        <v>11</v>
      </c>
      <c r="L6" s="80">
        <v>12</v>
      </c>
      <c r="M6" s="57">
        <v>13</v>
      </c>
    </row>
    <row r="7" spans="1:13" ht="41.25" customHeight="1" x14ac:dyDescent="0.25">
      <c r="A7" s="9">
        <v>1</v>
      </c>
      <c r="B7" s="42" t="s">
        <v>40</v>
      </c>
      <c r="C7" s="48" t="s">
        <v>70</v>
      </c>
      <c r="D7" s="2" t="s">
        <v>46</v>
      </c>
      <c r="E7" s="43" t="s">
        <v>45</v>
      </c>
      <c r="F7" s="48" t="s">
        <v>44</v>
      </c>
      <c r="G7" s="19">
        <v>2.4E-2</v>
      </c>
      <c r="H7" s="31">
        <v>1.7999999999999999E-2</v>
      </c>
      <c r="I7" s="38">
        <f t="shared" ref="I7:I8" si="0">G7*95/100</f>
        <v>2.2800000000000001E-2</v>
      </c>
      <c r="J7" s="18">
        <f t="shared" ref="J7:J8" si="1">H7/G7*100</f>
        <v>74.999999999999986</v>
      </c>
      <c r="K7" s="56">
        <f t="shared" ref="K7:K8" si="2">G7*305.98</f>
        <v>7.3435200000000007</v>
      </c>
      <c r="L7" s="56">
        <f t="shared" ref="L7:L8" si="3">H7*305.98</f>
        <v>5.5076400000000003</v>
      </c>
      <c r="M7" s="18"/>
    </row>
    <row r="8" spans="1:13" ht="40.5" customHeight="1" x14ac:dyDescent="0.25">
      <c r="A8" s="63">
        <v>2</v>
      </c>
      <c r="B8" s="69" t="s">
        <v>23</v>
      </c>
      <c r="C8" s="65" t="s">
        <v>70</v>
      </c>
      <c r="D8" s="66" t="s">
        <v>46</v>
      </c>
      <c r="E8" s="65" t="s">
        <v>45</v>
      </c>
      <c r="F8" s="65" t="s">
        <v>44</v>
      </c>
      <c r="G8" s="20">
        <f>SUM(G7:G7)</f>
        <v>2.4E-2</v>
      </c>
      <c r="H8" s="20">
        <f>SUM(H7:H7)</f>
        <v>1.7999999999999999E-2</v>
      </c>
      <c r="I8" s="38">
        <f t="shared" si="0"/>
        <v>2.2800000000000001E-2</v>
      </c>
      <c r="J8" s="21">
        <f t="shared" si="1"/>
        <v>74.999999999999986</v>
      </c>
      <c r="K8" s="68">
        <f t="shared" si="2"/>
        <v>7.3435200000000007</v>
      </c>
      <c r="L8" s="68">
        <f t="shared" si="3"/>
        <v>5.5076400000000003</v>
      </c>
      <c r="M8" s="21"/>
    </row>
    <row r="10" spans="1:13" x14ac:dyDescent="0.25">
      <c r="B10" s="108"/>
      <c r="C10" s="108"/>
      <c r="D10" s="108"/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B11" s="108"/>
      <c r="C11" s="108"/>
      <c r="D11" s="108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B12" s="108"/>
      <c r="C12" s="108"/>
      <c r="D12" s="108"/>
      <c r="E12" s="23"/>
      <c r="F12" s="23"/>
      <c r="G12" s="23"/>
      <c r="H12" s="109"/>
      <c r="I12" s="109"/>
      <c r="J12" s="109"/>
      <c r="K12" s="109"/>
    </row>
    <row r="13" spans="1:13" x14ac:dyDescent="0.25">
      <c r="B13" s="24"/>
      <c r="C13" s="24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25">
      <c r="B14" s="25"/>
      <c r="C14" s="25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B15" s="25"/>
      <c r="C15" s="25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 x14ac:dyDescent="0.25">
      <c r="B16" s="24"/>
      <c r="C16" s="24"/>
      <c r="D16" s="23"/>
      <c r="E16" s="23"/>
      <c r="F16" s="23"/>
      <c r="G16" s="23"/>
      <c r="H16" s="23"/>
      <c r="I16" s="23"/>
      <c r="J16" s="23"/>
      <c r="K16" s="23"/>
      <c r="L16" s="23"/>
      <c r="M16" s="23"/>
    </row>
  </sheetData>
  <mergeCells count="18">
    <mergeCell ref="H12:K12"/>
    <mergeCell ref="B10:D10"/>
    <mergeCell ref="B11:D11"/>
    <mergeCell ref="B12:D12"/>
    <mergeCell ref="J4:J5"/>
    <mergeCell ref="M4:M5"/>
    <mergeCell ref="K4:L4"/>
    <mergeCell ref="D1:K1"/>
    <mergeCell ref="A2:K2"/>
    <mergeCell ref="D3:H3"/>
    <mergeCell ref="A4:A5"/>
    <mergeCell ref="B4:B5"/>
    <mergeCell ref="D4:D5"/>
    <mergeCell ref="E4:E5"/>
    <mergeCell ref="F4:F5"/>
    <mergeCell ref="G4:H4"/>
    <mergeCell ref="C4:C5"/>
    <mergeCell ref="I4:I5"/>
  </mergeCells>
  <pageMargins left="0.51181102362204722" right="0.31496062992125984" top="0.55118110236220474" bottom="0.35433070866141736" header="0.31496062992125984" footer="0.31496062992125984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E14" sqref="E14"/>
    </sheetView>
  </sheetViews>
  <sheetFormatPr defaultRowHeight="15" x14ac:dyDescent="0.25"/>
  <cols>
    <col min="1" max="1" width="4" customWidth="1"/>
    <col min="2" max="2" width="19.140625" style="14" customWidth="1"/>
    <col min="3" max="3" width="35.140625" style="14" customWidth="1"/>
    <col min="4" max="4" width="11.28515625" customWidth="1"/>
    <col min="5" max="5" width="21.7109375" customWidth="1"/>
    <col min="6" max="6" width="9.7109375" customWidth="1"/>
    <col min="7" max="7" width="7.5703125" customWidth="1"/>
    <col min="8" max="8" width="7.42578125" customWidth="1"/>
    <col min="9" max="9" width="14" customWidth="1"/>
  </cols>
  <sheetData>
    <row r="1" spans="1:13" ht="15.75" x14ac:dyDescent="0.25">
      <c r="D1" s="96" t="s">
        <v>21</v>
      </c>
      <c r="E1" s="96"/>
      <c r="F1" s="96"/>
      <c r="G1" s="96"/>
      <c r="H1" s="96"/>
      <c r="I1" s="96"/>
      <c r="J1" s="96"/>
      <c r="K1" s="96"/>
    </row>
    <row r="2" spans="1:13" ht="36.75" customHeight="1" x14ac:dyDescent="0.25">
      <c r="A2" s="97" t="s">
        <v>72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3" ht="15.75" x14ac:dyDescent="0.25">
      <c r="A3" s="12"/>
      <c r="B3" s="12"/>
      <c r="C3" s="12"/>
      <c r="D3" s="106" t="s">
        <v>13</v>
      </c>
      <c r="E3" s="106"/>
      <c r="F3" s="106"/>
      <c r="G3" s="106"/>
      <c r="H3" s="106"/>
      <c r="I3" s="53"/>
      <c r="J3" s="12"/>
      <c r="K3" s="12"/>
      <c r="L3" s="12"/>
      <c r="M3" s="12"/>
    </row>
    <row r="4" spans="1:13" ht="147.75" customHeight="1" x14ac:dyDescent="0.25">
      <c r="A4" s="98" t="s">
        <v>16</v>
      </c>
      <c r="B4" s="98" t="s">
        <v>59</v>
      </c>
      <c r="C4" s="100" t="s">
        <v>49</v>
      </c>
      <c r="D4" s="98" t="s">
        <v>50</v>
      </c>
      <c r="E4" s="98" t="s">
        <v>51</v>
      </c>
      <c r="F4" s="98" t="s">
        <v>15</v>
      </c>
      <c r="G4" s="98" t="s">
        <v>43</v>
      </c>
      <c r="H4" s="98"/>
      <c r="I4" s="100" t="s">
        <v>54</v>
      </c>
      <c r="J4" s="100" t="s">
        <v>68</v>
      </c>
      <c r="K4" s="98" t="s">
        <v>55</v>
      </c>
      <c r="L4" s="98"/>
      <c r="M4" s="113" t="s">
        <v>58</v>
      </c>
    </row>
    <row r="5" spans="1:13" ht="21.75" customHeight="1" x14ac:dyDescent="0.25">
      <c r="A5" s="98"/>
      <c r="B5" s="98"/>
      <c r="C5" s="101"/>
      <c r="D5" s="98"/>
      <c r="E5" s="98"/>
      <c r="F5" s="98"/>
      <c r="G5" s="52" t="s">
        <v>17</v>
      </c>
      <c r="H5" s="52" t="s">
        <v>18</v>
      </c>
      <c r="I5" s="101"/>
      <c r="J5" s="101"/>
      <c r="K5" s="80" t="s">
        <v>17</v>
      </c>
      <c r="L5" s="80" t="s">
        <v>18</v>
      </c>
      <c r="M5" s="114"/>
    </row>
    <row r="6" spans="1:13" x14ac:dyDescent="0.25">
      <c r="A6" s="52">
        <v>1</v>
      </c>
      <c r="B6" s="52">
        <v>2</v>
      </c>
      <c r="C6" s="54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54">
        <v>9</v>
      </c>
      <c r="J6" s="52">
        <v>10</v>
      </c>
      <c r="K6" s="80">
        <v>11</v>
      </c>
      <c r="L6" s="80">
        <v>12</v>
      </c>
      <c r="M6" s="81">
        <v>13</v>
      </c>
    </row>
    <row r="7" spans="1:13" ht="45" customHeight="1" x14ac:dyDescent="0.25">
      <c r="A7" s="9">
        <v>1</v>
      </c>
      <c r="B7" s="42" t="s">
        <v>40</v>
      </c>
      <c r="C7" s="52" t="s">
        <v>71</v>
      </c>
      <c r="D7" s="2" t="s">
        <v>48</v>
      </c>
      <c r="E7" s="43" t="s">
        <v>47</v>
      </c>
      <c r="F7" s="41" t="s">
        <v>44</v>
      </c>
      <c r="G7" s="19">
        <v>2.4E-2</v>
      </c>
      <c r="H7" s="31">
        <v>1.7999999999999999E-2</v>
      </c>
      <c r="I7" s="38">
        <f t="shared" ref="I7:I8" si="0">G7*95/100</f>
        <v>2.2800000000000001E-2</v>
      </c>
      <c r="J7" s="18">
        <f t="shared" ref="J7:J8" si="1">H7/G7*100</f>
        <v>74.999999999999986</v>
      </c>
      <c r="K7" s="56">
        <f t="shared" ref="K7:K8" si="2">G7*1000.53</f>
        <v>24.012720000000002</v>
      </c>
      <c r="L7" s="56">
        <f t="shared" ref="L7:L8" si="3">H7*1000.53</f>
        <v>18.009539999999998</v>
      </c>
      <c r="M7" s="18"/>
    </row>
    <row r="8" spans="1:13" ht="45" customHeight="1" x14ac:dyDescent="0.25">
      <c r="A8" s="63">
        <v>2</v>
      </c>
      <c r="B8" s="64" t="s">
        <v>23</v>
      </c>
      <c r="C8" s="65" t="s">
        <v>71</v>
      </c>
      <c r="D8" s="66" t="s">
        <v>48</v>
      </c>
      <c r="E8" s="65" t="s">
        <v>47</v>
      </c>
      <c r="F8" s="71" t="s">
        <v>44</v>
      </c>
      <c r="G8" s="20">
        <f>SUM(G7:G7)</f>
        <v>2.4E-2</v>
      </c>
      <c r="H8" s="20">
        <f>SUM(H7:H7)</f>
        <v>1.7999999999999999E-2</v>
      </c>
      <c r="I8" s="72">
        <f t="shared" si="0"/>
        <v>2.2800000000000001E-2</v>
      </c>
      <c r="J8" s="21">
        <f t="shared" si="1"/>
        <v>74.999999999999986</v>
      </c>
      <c r="K8" s="68">
        <f t="shared" si="2"/>
        <v>24.012720000000002</v>
      </c>
      <c r="L8" s="68">
        <f t="shared" si="3"/>
        <v>18.009539999999998</v>
      </c>
      <c r="M8" s="21"/>
    </row>
    <row r="10" spans="1:13" x14ac:dyDescent="0.25">
      <c r="B10" s="108"/>
      <c r="C10" s="108"/>
      <c r="D10" s="108"/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B11" s="108"/>
      <c r="C11" s="108"/>
      <c r="D11" s="108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B12" s="108"/>
      <c r="C12" s="108"/>
      <c r="D12" s="108"/>
      <c r="E12" s="23"/>
      <c r="F12" s="23"/>
      <c r="G12" s="23"/>
      <c r="H12" s="109"/>
      <c r="I12" s="109"/>
      <c r="J12" s="109"/>
      <c r="K12" s="109"/>
    </row>
    <row r="13" spans="1:13" x14ac:dyDescent="0.25">
      <c r="B13" s="24"/>
      <c r="C13" s="24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25">
      <c r="B14" s="25"/>
      <c r="C14" s="25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B15" s="25"/>
      <c r="C15" s="25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 x14ac:dyDescent="0.25">
      <c r="B16" s="24"/>
      <c r="C16" s="24"/>
      <c r="D16" s="23"/>
      <c r="E16" s="23"/>
      <c r="F16" s="23"/>
      <c r="G16" s="23"/>
      <c r="H16" s="23"/>
      <c r="I16" s="23"/>
      <c r="J16" s="23"/>
      <c r="K16" s="23"/>
      <c r="L16" s="23"/>
      <c r="M16" s="23"/>
    </row>
  </sheetData>
  <mergeCells count="18">
    <mergeCell ref="M4:M5"/>
    <mergeCell ref="H12:K12"/>
    <mergeCell ref="B10:D10"/>
    <mergeCell ref="B11:D11"/>
    <mergeCell ref="B12:D12"/>
    <mergeCell ref="D1:K1"/>
    <mergeCell ref="A2:K2"/>
    <mergeCell ref="D3:H3"/>
    <mergeCell ref="A4:A5"/>
    <mergeCell ref="B4:B5"/>
    <mergeCell ref="D4:D5"/>
    <mergeCell ref="E4:E5"/>
    <mergeCell ref="F4:F5"/>
    <mergeCell ref="G4:H4"/>
    <mergeCell ref="C4:C5"/>
    <mergeCell ref="K4:L4"/>
    <mergeCell ref="I4:I5"/>
    <mergeCell ref="J4:J5"/>
  </mergeCells>
  <pageMargins left="0.51181102362204722" right="0.31496062992125984" top="0.55118110236220474" bottom="0.35433070866141736" header="0.31496062992125984" footer="0.31496062992125984"/>
  <pageSetup paperSize="9" scale="8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отбор проб</vt:lpstr>
      <vt:lpstr>вакцинация</vt:lpstr>
      <vt:lpstr>туберкулинизация</vt:lpstr>
      <vt:lpstr>трихинеллез</vt:lpstr>
      <vt:lpstr>Оформление ВСД</vt:lpstr>
      <vt:lpstr>Скотомогильники документы</vt:lpstr>
      <vt:lpstr>Скотомогильники объекты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2020-10-12T08:58:49Z</dcterms:modified>
</cp:coreProperties>
</file>